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 activeTab="3"/>
  </bookViews>
  <sheets>
    <sheet name="Мих" sheetId="1" r:id="rId1"/>
    <sheet name="Мих (2)" sheetId="2" r:id="rId2"/>
    <sheet name="Мих (3)" sheetId="3" r:id="rId3"/>
    <sheet name="Мих (4)" sheetId="4" r:id="rId4"/>
  </sheets>
  <calcPr calcId="124519"/>
</workbook>
</file>

<file path=xl/calcChain.xml><?xml version="1.0" encoding="utf-8"?>
<calcChain xmlns="http://schemas.openxmlformats.org/spreadsheetml/2006/main">
  <c r="D39" i="4"/>
  <c r="D40"/>
  <c r="G40" s="1"/>
  <c r="D41"/>
  <c r="D42"/>
  <c r="D43"/>
  <c r="F43" s="1"/>
  <c r="D44"/>
  <c r="D45"/>
  <c r="D46"/>
  <c r="F46" s="1"/>
  <c r="D47"/>
  <c r="D48"/>
  <c r="G48" s="1"/>
  <c r="D49"/>
  <c r="D50"/>
  <c r="D51"/>
  <c r="G51" s="1"/>
  <c r="D52"/>
  <c r="D38"/>
  <c r="E10"/>
  <c r="E11"/>
  <c r="H11" s="1"/>
  <c r="E12"/>
  <c r="E13"/>
  <c r="H13" s="1"/>
  <c r="E14"/>
  <c r="E15"/>
  <c r="G15" s="1"/>
  <c r="E16"/>
  <c r="G16" s="1"/>
  <c r="E17"/>
  <c r="E18"/>
  <c r="E19"/>
  <c r="G19" s="1"/>
  <c r="E20"/>
  <c r="E21"/>
  <c r="E22"/>
  <c r="E23"/>
  <c r="G23" s="1"/>
  <c r="E24"/>
  <c r="H24" s="1"/>
  <c r="E25"/>
  <c r="E26"/>
  <c r="E27"/>
  <c r="H27" s="1"/>
  <c r="E28"/>
  <c r="H28" s="1"/>
  <c r="E29"/>
  <c r="G29" s="1"/>
  <c r="E30"/>
  <c r="E31"/>
  <c r="G31" s="1"/>
  <c r="E32"/>
  <c r="G32" s="1"/>
  <c r="E33"/>
  <c r="E34"/>
  <c r="E35"/>
  <c r="H35" s="1"/>
  <c r="E9"/>
  <c r="G9" s="1"/>
  <c r="C54"/>
  <c r="E53"/>
  <c r="E54" s="1"/>
  <c r="C53"/>
  <c r="G52"/>
  <c r="F50"/>
  <c r="G49"/>
  <c r="F49"/>
  <c r="F48"/>
  <c r="G47"/>
  <c r="G46"/>
  <c r="G45"/>
  <c r="G44"/>
  <c r="F42"/>
  <c r="G42"/>
  <c r="F41"/>
  <c r="F40"/>
  <c r="G39"/>
  <c r="G35"/>
  <c r="H34"/>
  <c r="G34"/>
  <c r="F33"/>
  <c r="D33"/>
  <c r="H32"/>
  <c r="H31"/>
  <c r="H30"/>
  <c r="H29"/>
  <c r="G28"/>
  <c r="H26"/>
  <c r="G26"/>
  <c r="H25"/>
  <c r="H23"/>
  <c r="G22"/>
  <c r="H22"/>
  <c r="H21"/>
  <c r="H20"/>
  <c r="H18"/>
  <c r="G18"/>
  <c r="H17"/>
  <c r="G17"/>
  <c r="H16"/>
  <c r="H14"/>
  <c r="H12"/>
  <c r="G12"/>
  <c r="G10"/>
  <c r="D39" i="3"/>
  <c r="G39" s="1"/>
  <c r="D40"/>
  <c r="D41"/>
  <c r="D42"/>
  <c r="G42" s="1"/>
  <c r="D43"/>
  <c r="F43" s="1"/>
  <c r="D44"/>
  <c r="G44" s="1"/>
  <c r="D45"/>
  <c r="D46"/>
  <c r="G46" s="1"/>
  <c r="D47"/>
  <c r="G47" s="1"/>
  <c r="D48"/>
  <c r="D49"/>
  <c r="D50"/>
  <c r="D51"/>
  <c r="G51" s="1"/>
  <c r="D52"/>
  <c r="D38"/>
  <c r="E10"/>
  <c r="H10" s="1"/>
  <c r="E11"/>
  <c r="E12"/>
  <c r="E13"/>
  <c r="E14"/>
  <c r="E15"/>
  <c r="G15" s="1"/>
  <c r="E16"/>
  <c r="E17"/>
  <c r="E18"/>
  <c r="G18" s="1"/>
  <c r="E19"/>
  <c r="H19" s="1"/>
  <c r="E20"/>
  <c r="E21"/>
  <c r="E22"/>
  <c r="E23"/>
  <c r="H23" s="1"/>
  <c r="E24"/>
  <c r="E25"/>
  <c r="E26"/>
  <c r="H26" s="1"/>
  <c r="E27"/>
  <c r="E28"/>
  <c r="E29"/>
  <c r="E30"/>
  <c r="E31"/>
  <c r="H31" s="1"/>
  <c r="E32"/>
  <c r="H32" s="1"/>
  <c r="E34"/>
  <c r="H34" s="1"/>
  <c r="E35"/>
  <c r="G35" s="1"/>
  <c r="E9"/>
  <c r="H9" s="1"/>
  <c r="E53"/>
  <c r="E54" s="1"/>
  <c r="C53"/>
  <c r="C54" s="1"/>
  <c r="G52"/>
  <c r="G50"/>
  <c r="F50"/>
  <c r="G49"/>
  <c r="F49"/>
  <c r="F48"/>
  <c r="G48"/>
  <c r="F46"/>
  <c r="D53"/>
  <c r="G45"/>
  <c r="G43"/>
  <c r="G41"/>
  <c r="F41"/>
  <c r="G40"/>
  <c r="F40"/>
  <c r="G38"/>
  <c r="F33"/>
  <c r="D33"/>
  <c r="E33" s="1"/>
  <c r="H30"/>
  <c r="G29"/>
  <c r="H29"/>
  <c r="H28"/>
  <c r="H27"/>
  <c r="H25"/>
  <c r="H24"/>
  <c r="G24"/>
  <c r="H22"/>
  <c r="H21"/>
  <c r="H20"/>
  <c r="G19"/>
  <c r="G17"/>
  <c r="H17"/>
  <c r="H16"/>
  <c r="H14"/>
  <c r="H13"/>
  <c r="H12"/>
  <c r="G12"/>
  <c r="H11"/>
  <c r="D39" i="2"/>
  <c r="G39" s="1"/>
  <c r="D40"/>
  <c r="D41"/>
  <c r="D42"/>
  <c r="G42" s="1"/>
  <c r="D43"/>
  <c r="F43" s="1"/>
  <c r="D44"/>
  <c r="D45"/>
  <c r="D46"/>
  <c r="F46" s="1"/>
  <c r="D47"/>
  <c r="D48"/>
  <c r="F48" s="1"/>
  <c r="D49"/>
  <c r="D50"/>
  <c r="G50" s="1"/>
  <c r="D51"/>
  <c r="G51" s="1"/>
  <c r="D52"/>
  <c r="D38"/>
  <c r="G38" s="1"/>
  <c r="E10"/>
  <c r="E11"/>
  <c r="H11" s="1"/>
  <c r="E12"/>
  <c r="G12" s="1"/>
  <c r="E13"/>
  <c r="E14"/>
  <c r="E15"/>
  <c r="H15" s="1"/>
  <c r="E16"/>
  <c r="E17"/>
  <c r="H17" s="1"/>
  <c r="E18"/>
  <c r="E19"/>
  <c r="G19" s="1"/>
  <c r="E20"/>
  <c r="E21"/>
  <c r="E22"/>
  <c r="E23"/>
  <c r="H23" s="1"/>
  <c r="E24"/>
  <c r="H24" s="1"/>
  <c r="E25"/>
  <c r="E26"/>
  <c r="E27"/>
  <c r="H27" s="1"/>
  <c r="E28"/>
  <c r="H28" s="1"/>
  <c r="E29"/>
  <c r="E30"/>
  <c r="E31"/>
  <c r="H31" s="1"/>
  <c r="E32"/>
  <c r="E34"/>
  <c r="E35"/>
  <c r="G35" s="1"/>
  <c r="E9"/>
  <c r="H9" s="1"/>
  <c r="E54"/>
  <c r="E53"/>
  <c r="C53"/>
  <c r="C54" s="1"/>
  <c r="G52"/>
  <c r="F50"/>
  <c r="G49"/>
  <c r="F49"/>
  <c r="G48"/>
  <c r="G47"/>
  <c r="D53"/>
  <c r="G45"/>
  <c r="G44"/>
  <c r="G43"/>
  <c r="G41"/>
  <c r="F41"/>
  <c r="G40"/>
  <c r="F40"/>
  <c r="F38"/>
  <c r="G34"/>
  <c r="H34"/>
  <c r="F33"/>
  <c r="D33"/>
  <c r="E33" s="1"/>
  <c r="G32"/>
  <c r="H32"/>
  <c r="H30"/>
  <c r="G29"/>
  <c r="H29"/>
  <c r="G26"/>
  <c r="H26"/>
  <c r="H25"/>
  <c r="G24"/>
  <c r="H22"/>
  <c r="H21"/>
  <c r="H20"/>
  <c r="H18"/>
  <c r="G18"/>
  <c r="G17"/>
  <c r="H16"/>
  <c r="H14"/>
  <c r="H13"/>
  <c r="H12"/>
  <c r="H10"/>
  <c r="G10"/>
  <c r="G9"/>
  <c r="C54" i="1"/>
  <c r="E53"/>
  <c r="E54" s="1"/>
  <c r="C53"/>
  <c r="D52"/>
  <c r="G52" s="1"/>
  <c r="G51"/>
  <c r="D51"/>
  <c r="D50"/>
  <c r="F50" s="1"/>
  <c r="D49"/>
  <c r="F49" s="1"/>
  <c r="G48"/>
  <c r="D48"/>
  <c r="F48" s="1"/>
  <c r="D47"/>
  <c r="G47" s="1"/>
  <c r="G46"/>
  <c r="D46"/>
  <c r="F46" s="1"/>
  <c r="D45"/>
  <c r="G45" s="1"/>
  <c r="D44"/>
  <c r="G44" s="1"/>
  <c r="D43"/>
  <c r="F43" s="1"/>
  <c r="F42"/>
  <c r="D42"/>
  <c r="G42" s="1"/>
  <c r="D41"/>
  <c r="F41" s="1"/>
  <c r="G40"/>
  <c r="D40"/>
  <c r="F40" s="1"/>
  <c r="D39"/>
  <c r="G39" s="1"/>
  <c r="D38"/>
  <c r="H35"/>
  <c r="E35"/>
  <c r="G35" s="1"/>
  <c r="G34"/>
  <c r="E34"/>
  <c r="H34" s="1"/>
  <c r="F33"/>
  <c r="D33"/>
  <c r="E33" s="1"/>
  <c r="H32"/>
  <c r="G32"/>
  <c r="E32"/>
  <c r="E31"/>
  <c r="H31" s="1"/>
  <c r="E30"/>
  <c r="H30" s="1"/>
  <c r="E29"/>
  <c r="G29" s="1"/>
  <c r="G28"/>
  <c r="E28"/>
  <c r="H28" s="1"/>
  <c r="E27"/>
  <c r="H27" s="1"/>
  <c r="H26"/>
  <c r="G26"/>
  <c r="E26"/>
  <c r="E25"/>
  <c r="H25" s="1"/>
  <c r="H24"/>
  <c r="E24"/>
  <c r="G24" s="1"/>
  <c r="E23"/>
  <c r="G23" s="1"/>
  <c r="G22"/>
  <c r="E22"/>
  <c r="H22" s="1"/>
  <c r="E21"/>
  <c r="H21" s="1"/>
  <c r="H20"/>
  <c r="E20"/>
  <c r="E19"/>
  <c r="G19" s="1"/>
  <c r="E18"/>
  <c r="G18" s="1"/>
  <c r="H17"/>
  <c r="E17"/>
  <c r="G17" s="1"/>
  <c r="G16"/>
  <c r="E16"/>
  <c r="H16" s="1"/>
  <c r="E15"/>
  <c r="G15" s="1"/>
  <c r="E14"/>
  <c r="H14" s="1"/>
  <c r="E13"/>
  <c r="H13" s="1"/>
  <c r="E12"/>
  <c r="G12" s="1"/>
  <c r="H11"/>
  <c r="E11"/>
  <c r="E10"/>
  <c r="G10" s="1"/>
  <c r="E9"/>
  <c r="G9" s="1"/>
  <c r="G43" i="4" l="1"/>
  <c r="G24"/>
  <c r="H9"/>
  <c r="H33"/>
  <c r="G33"/>
  <c r="H10"/>
  <c r="H15"/>
  <c r="H19"/>
  <c r="G38"/>
  <c r="G41"/>
  <c r="G50"/>
  <c r="F53"/>
  <c r="D53"/>
  <c r="G53" s="1"/>
  <c r="F38"/>
  <c r="H33" i="3"/>
  <c r="G34"/>
  <c r="G32"/>
  <c r="G9"/>
  <c r="G33"/>
  <c r="D54"/>
  <c r="F54" s="1"/>
  <c r="F38"/>
  <c r="H18"/>
  <c r="G26"/>
  <c r="G10"/>
  <c r="H15"/>
  <c r="G23"/>
  <c r="H35"/>
  <c r="F53"/>
  <c r="G53"/>
  <c r="G16"/>
  <c r="G22"/>
  <c r="G28"/>
  <c r="G31"/>
  <c r="F42"/>
  <c r="G46" i="2"/>
  <c r="D54"/>
  <c r="F54" s="1"/>
  <c r="G33"/>
  <c r="H33"/>
  <c r="G23"/>
  <c r="H35"/>
  <c r="G15"/>
  <c r="H19"/>
  <c r="F53"/>
  <c r="G53"/>
  <c r="G16"/>
  <c r="G22"/>
  <c r="G28"/>
  <c r="G31"/>
  <c r="F42"/>
  <c r="H12" i="1"/>
  <c r="H23"/>
  <c r="H29"/>
  <c r="G43"/>
  <c r="H9"/>
  <c r="H18"/>
  <c r="G31"/>
  <c r="G49"/>
  <c r="H33"/>
  <c r="G33"/>
  <c r="D53"/>
  <c r="G53" s="1"/>
  <c r="H10"/>
  <c r="H15"/>
  <c r="H19"/>
  <c r="G38"/>
  <c r="G41"/>
  <c r="G50"/>
  <c r="F38"/>
  <c r="D54" i="4" l="1"/>
  <c r="G54" i="3"/>
  <c r="G54" i="2"/>
  <c r="D54" i="1"/>
  <c r="F53"/>
  <c r="G54" i="4" l="1"/>
  <c r="F54"/>
  <c r="F54" i="1"/>
  <c r="G54"/>
</calcChain>
</file>

<file path=xl/sharedStrings.xml><?xml version="1.0" encoding="utf-8"?>
<sst xmlns="http://schemas.openxmlformats.org/spreadsheetml/2006/main" count="296" uniqueCount="81">
  <si>
    <t xml:space="preserve">                      И с п о л н е н и е </t>
  </si>
  <si>
    <r>
      <t>бюджета Администрация сельского поселения Михайловский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</si>
  <si>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</si>
  <si>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01 марта 2019 года.</t>
  </si>
  <si>
    <t>Наименование статей</t>
  </si>
  <si>
    <t>Код статей</t>
  </si>
  <si>
    <t>утверж.за 2019г.</t>
  </si>
  <si>
    <t xml:space="preserve">утверж за 2 месяца </t>
  </si>
  <si>
    <t xml:space="preserve">касса за 2 месяца 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</si>
  <si>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</si>
  <si>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</si>
  <si>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</si>
  <si>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</si>
  <si>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</si>
  <si>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</si>
  <si>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</si>
  <si>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</si>
  <si>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</si>
  <si>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</si>
  <si>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</si>
  <si>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</si>
  <si>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газ</t>
  </si>
  <si>
    <t>223.5</t>
  </si>
  <si>
    <t>коммун.усл ээнерг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</si>
  <si>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</si>
  <si>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</si>
  <si>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</si>
  <si>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</si>
  <si>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</si>
  <si>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</si>
  <si>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</si>
  <si>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</si>
  <si>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</si>
  <si>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</si>
  <si>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</si>
  <si>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</si>
  <si>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</si>
  <si>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</si>
  <si>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</si>
  <si>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</si>
  <si>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</si>
  <si>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</si>
  <si>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</si>
  <si>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</si>
  <si>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</si>
  <si>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</si>
  <si>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</si>
  <si>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</si>
  <si>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</si>
  <si>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</si>
  <si>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</si>
  <si>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</si>
  <si>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утвер.на 2019г.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</si>
  <si>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</si>
  <si>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</si>
  <si>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</si>
  <si>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</si>
  <si>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</si>
  <si>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</si>
  <si>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</si>
  <si>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</si>
  <si>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</si>
  <si>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</si>
  <si>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</si>
  <si>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</si>
  <si>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</si>
  <si>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</si>
  <si>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</si>
  <si>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</si>
  <si>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</si>
  <si>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</si>
  <si>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</si>
  <si>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апреля 2019 года.</t>
  </si>
  <si>
    <t xml:space="preserve">утверж за 3 месяца </t>
  </si>
  <si>
    <t xml:space="preserve">касса за 3 месяца </t>
  </si>
  <si>
    <t>по состоянию на 01 мая 2019 года.</t>
  </si>
  <si>
    <t xml:space="preserve">утверж за 4 месяца </t>
  </si>
  <si>
    <t xml:space="preserve">касса за 4 месяца </t>
  </si>
  <si>
    <t>по состоянию на 01 июня 2019 года.</t>
  </si>
  <si>
    <t>утверж за 5 мес</t>
  </si>
  <si>
    <t xml:space="preserve">касса за 5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</si>
</sst>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0" fontId="0" fillId="0" borderId="2" xfId="0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C20" sqref="C20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3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4</v>
      </c>
      <c r="B8" s="75"/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855100</v>
      </c>
      <c r="E9" s="9">
        <f>SUM(D9/12*2)</f>
        <v>142516.66666666666</v>
      </c>
      <c r="F9" s="9">
        <v>140956</v>
      </c>
      <c r="G9" s="10">
        <f>F9/E9*100</f>
        <v>98.90492340077185</v>
      </c>
      <c r="H9" s="11">
        <f t="shared" ref="H9:H35" si="0">E9-F9</f>
        <v>1560.666666666657</v>
      </c>
    </row>
    <row r="10" spans="1:14">
      <c r="A10" s="12" t="s">
        <v>12</v>
      </c>
      <c r="B10" s="13"/>
      <c r="C10" s="8">
        <v>213</v>
      </c>
      <c r="D10" s="9">
        <v>258100</v>
      </c>
      <c r="E10" s="9">
        <f t="shared" ref="E10:E35" si="1">SUM(D10/12*2)</f>
        <v>43016.666666666664</v>
      </c>
      <c r="F10" s="9">
        <v>38377</v>
      </c>
      <c r="G10" s="10">
        <f>F10/E10*100</f>
        <v>89.214258039519564</v>
      </c>
      <c r="H10" s="11">
        <f t="shared" si="0"/>
        <v>4639.6666666666642</v>
      </c>
    </row>
    <row r="11" spans="1:14">
      <c r="A11" s="12" t="s">
        <v>13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46000</v>
      </c>
      <c r="E12" s="9">
        <f t="shared" si="1"/>
        <v>7666.666666666667</v>
      </c>
      <c r="F12" s="17">
        <v>3514</v>
      </c>
      <c r="G12" s="10">
        <f>F12/E12*100</f>
        <v>45.834782608695654</v>
      </c>
      <c r="H12" s="11">
        <f t="shared" si="0"/>
        <v>4152.666666666667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216.66666666666666</v>
      </c>
      <c r="F13" s="9"/>
      <c r="G13" s="20"/>
      <c r="H13" s="11">
        <f t="shared" si="0"/>
        <v>216.66666666666666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400</v>
      </c>
      <c r="F14" s="9"/>
      <c r="G14" s="20"/>
      <c r="H14" s="11">
        <f>E14-F14</f>
        <v>400</v>
      </c>
    </row>
    <row r="15" spans="1:14">
      <c r="A15" s="29" t="s">
        <v>19</v>
      </c>
      <c r="B15" s="30"/>
      <c r="C15" s="19" t="s">
        <v>20</v>
      </c>
      <c r="D15" s="9">
        <v>45100</v>
      </c>
      <c r="E15" s="9">
        <f t="shared" si="1"/>
        <v>7516.666666666667</v>
      </c>
      <c r="F15" s="9">
        <v>26450</v>
      </c>
      <c r="G15" s="10">
        <f>F15/E15*100</f>
        <v>351.88470066518846</v>
      </c>
      <c r="H15" s="11">
        <f t="shared" si="0"/>
        <v>-18933.333333333332</v>
      </c>
    </row>
    <row r="16" spans="1:14">
      <c r="A16" s="29" t="s">
        <v>21</v>
      </c>
      <c r="B16" s="30"/>
      <c r="C16" s="19" t="s">
        <v>22</v>
      </c>
      <c r="D16" s="9">
        <v>62200</v>
      </c>
      <c r="E16" s="9">
        <f>SUM(D16/12*2)</f>
        <v>10366.666666666666</v>
      </c>
      <c r="F16" s="9">
        <v>14412</v>
      </c>
      <c r="G16" s="10">
        <f>F16/E16*100</f>
        <v>139.02250803858522</v>
      </c>
      <c r="H16" s="11">
        <f>E16-F16</f>
        <v>-4045.3333333333339</v>
      </c>
    </row>
    <row r="17" spans="1:8">
      <c r="A17" s="14" t="s">
        <v>23</v>
      </c>
      <c r="B17" s="15"/>
      <c r="C17" s="19" t="s">
        <v>24</v>
      </c>
      <c r="D17" s="9">
        <v>16000</v>
      </c>
      <c r="E17" s="9">
        <f>SUM(D17/12*2)</f>
        <v>2666.6666666666665</v>
      </c>
      <c r="F17" s="9">
        <v>0</v>
      </c>
      <c r="G17" s="10">
        <f>F17/E17*100</f>
        <v>0</v>
      </c>
      <c r="H17" s="11">
        <f>E17-F17</f>
        <v>2666.6666666666665</v>
      </c>
    </row>
    <row r="18" spans="1:8">
      <c r="A18" s="21" t="s">
        <v>25</v>
      </c>
      <c r="B18" s="22"/>
      <c r="C18" s="23">
        <v>225</v>
      </c>
      <c r="D18" s="24">
        <v>104900</v>
      </c>
      <c r="E18" s="9">
        <f t="shared" si="1"/>
        <v>17483.333333333332</v>
      </c>
      <c r="F18" s="24">
        <v>5711</v>
      </c>
      <c r="G18" s="10">
        <f>F18/E18*100</f>
        <v>32.665395614871308</v>
      </c>
      <c r="H18" s="11">
        <f>E18-F18</f>
        <v>11772.333333333332</v>
      </c>
    </row>
    <row r="19" spans="1:8">
      <c r="A19" s="21" t="s">
        <v>26</v>
      </c>
      <c r="B19" s="22"/>
      <c r="C19" s="23">
        <v>226</v>
      </c>
      <c r="D19" s="24">
        <v>251300</v>
      </c>
      <c r="E19" s="9">
        <f t="shared" si="1"/>
        <v>41883.333333333336</v>
      </c>
      <c r="F19" s="24">
        <v>0</v>
      </c>
      <c r="G19" s="10">
        <f>F19/E19*100</f>
        <v>0</v>
      </c>
      <c r="H19" s="11">
        <f t="shared" si="0"/>
        <v>41883.333333333336</v>
      </c>
    </row>
    <row r="20" spans="1:8">
      <c r="A20" s="21" t="s">
        <v>27</v>
      </c>
      <c r="B20" s="22"/>
      <c r="C20" s="18">
        <v>227</v>
      </c>
      <c r="D20" s="9">
        <v>0</v>
      </c>
      <c r="E20" s="9">
        <f t="shared" si="1"/>
        <v>0</v>
      </c>
      <c r="F20" s="9"/>
      <c r="G20" s="10"/>
      <c r="H20" s="11">
        <f t="shared" si="0"/>
        <v>0</v>
      </c>
    </row>
    <row r="21" spans="1:8">
      <c r="A21" s="12" t="s">
        <v>28</v>
      </c>
      <c r="B21" s="13"/>
      <c r="C21" s="25">
        <v>312</v>
      </c>
      <c r="D21" s="9">
        <v>30000</v>
      </c>
      <c r="E21" s="9">
        <f t="shared" si="1"/>
        <v>5000</v>
      </c>
      <c r="F21" s="26"/>
      <c r="G21" s="10"/>
      <c r="H21" s="11">
        <f t="shared" si="0"/>
        <v>5000</v>
      </c>
    </row>
    <row r="22" spans="1:8" ht="12" customHeight="1">
      <c r="A22" s="76" t="s">
        <v>29</v>
      </c>
      <c r="B22" s="77"/>
      <c r="C22" s="25" t="s">
        <v>30</v>
      </c>
      <c r="D22" s="26">
        <v>107280</v>
      </c>
      <c r="E22" s="9">
        <f t="shared" si="1"/>
        <v>17880</v>
      </c>
      <c r="F22" s="26">
        <v>29484</v>
      </c>
      <c r="G22" s="10">
        <f>SUM(F22/E22*100)</f>
        <v>164.8993288590604</v>
      </c>
      <c r="H22" s="11">
        <f t="shared" si="0"/>
        <v>-11604</v>
      </c>
    </row>
    <row r="23" spans="1:8">
      <c r="A23" s="6" t="s">
        <v>31</v>
      </c>
      <c r="B23" s="7"/>
      <c r="C23" s="25">
        <v>346</v>
      </c>
      <c r="D23" s="26">
        <v>50220</v>
      </c>
      <c r="E23" s="9">
        <f t="shared" si="1"/>
        <v>8370</v>
      </c>
      <c r="F23" s="26"/>
      <c r="G23" s="10">
        <f>F23/E23*100</f>
        <v>0</v>
      </c>
      <c r="H23" s="11">
        <f t="shared" si="0"/>
        <v>8370</v>
      </c>
    </row>
    <row r="24" spans="1:8" ht="12" customHeight="1">
      <c r="A24" s="76" t="s">
        <v>32</v>
      </c>
      <c r="B24" s="77"/>
      <c r="C24" s="25">
        <v>291</v>
      </c>
      <c r="D24" s="26">
        <v>8500</v>
      </c>
      <c r="E24" s="9">
        <f>SUM(D24/12*2)</f>
        <v>1416.6666666666667</v>
      </c>
      <c r="F24" s="26">
        <v>0</v>
      </c>
      <c r="G24" s="10">
        <f>SUM(F24/E24*100)</f>
        <v>0</v>
      </c>
      <c r="H24" s="11">
        <f>E24-F24</f>
        <v>1416.6666666666667</v>
      </c>
    </row>
    <row r="25" spans="1:8">
      <c r="A25" s="21" t="s">
        <v>33</v>
      </c>
      <c r="B25" s="22"/>
      <c r="C25" s="27" t="s">
        <v>34</v>
      </c>
      <c r="D25" s="28">
        <v>3900</v>
      </c>
      <c r="E25" s="9">
        <f t="shared" si="1"/>
        <v>650</v>
      </c>
      <c r="F25" s="28"/>
      <c r="G25" s="10"/>
      <c r="H25" s="11">
        <f>E25-F25</f>
        <v>650</v>
      </c>
    </row>
    <row r="26" spans="1:8">
      <c r="A26" s="21" t="s">
        <v>35</v>
      </c>
      <c r="B26" s="22"/>
      <c r="C26" s="27" t="s">
        <v>36</v>
      </c>
      <c r="D26" s="28">
        <v>85900</v>
      </c>
      <c r="E26" s="9">
        <f t="shared" si="1"/>
        <v>14316.666666666666</v>
      </c>
      <c r="F26" s="28">
        <v>13010</v>
      </c>
      <c r="G26" s="10">
        <f>F26/E26*100</f>
        <v>90.873108265424918</v>
      </c>
      <c r="H26" s="11">
        <f t="shared" si="0"/>
        <v>1306.6666666666661</v>
      </c>
    </row>
    <row r="27" spans="1:8">
      <c r="A27" s="78" t="s">
        <v>37</v>
      </c>
      <c r="B27" s="79"/>
      <c r="C27" s="27" t="s">
        <v>38</v>
      </c>
      <c r="D27" s="28">
        <v>3000</v>
      </c>
      <c r="E27" s="9">
        <f t="shared" si="1"/>
        <v>500</v>
      </c>
      <c r="F27" s="28"/>
      <c r="G27" s="10">
        <v>0</v>
      </c>
      <c r="H27" s="11">
        <f t="shared" si="0"/>
        <v>500</v>
      </c>
    </row>
    <row r="28" spans="1:8">
      <c r="A28" s="12" t="s">
        <v>39</v>
      </c>
      <c r="B28" s="13"/>
      <c r="C28" s="31" t="s">
        <v>40</v>
      </c>
      <c r="D28" s="9">
        <v>3000</v>
      </c>
      <c r="E28" s="9">
        <f t="shared" si="1"/>
        <v>500</v>
      </c>
      <c r="F28" s="9"/>
      <c r="G28" s="10">
        <f>SUM(F28/E28*100)</f>
        <v>0</v>
      </c>
      <c r="H28" s="11">
        <f>E28-F28</f>
        <v>500</v>
      </c>
    </row>
    <row r="29" spans="1:8">
      <c r="A29" s="12" t="s">
        <v>41</v>
      </c>
      <c r="B29" s="13"/>
      <c r="C29" s="31" t="s">
        <v>42</v>
      </c>
      <c r="D29" s="9">
        <v>170000</v>
      </c>
      <c r="E29" s="9">
        <f t="shared" si="1"/>
        <v>28333.333333333332</v>
      </c>
      <c r="F29" s="9">
        <v>0</v>
      </c>
      <c r="G29" s="10">
        <f>SUM(F29/E29*100)</f>
        <v>0</v>
      </c>
      <c r="H29" s="11">
        <f>E29-F29</f>
        <v>28333.333333333332</v>
      </c>
    </row>
    <row r="30" spans="1:8">
      <c r="A30" s="12" t="s">
        <v>39</v>
      </c>
      <c r="B30" s="13"/>
      <c r="C30" s="31" t="s">
        <v>43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12" t="s">
        <v>44</v>
      </c>
      <c r="B31" s="13"/>
      <c r="C31" s="31" t="s">
        <v>45</v>
      </c>
      <c r="D31" s="9">
        <v>555000</v>
      </c>
      <c r="E31" s="9">
        <f t="shared" si="1"/>
        <v>92500</v>
      </c>
      <c r="F31" s="9">
        <v>9360</v>
      </c>
      <c r="G31" s="10">
        <f>SUM(F31/E31*100)</f>
        <v>10.118918918918919</v>
      </c>
      <c r="H31" s="11">
        <f t="shared" si="0"/>
        <v>83140</v>
      </c>
    </row>
    <row r="32" spans="1:8">
      <c r="A32" s="12" t="s">
        <v>46</v>
      </c>
      <c r="B32" s="13"/>
      <c r="C32" s="31" t="s">
        <v>47</v>
      </c>
      <c r="D32" s="9">
        <v>14500</v>
      </c>
      <c r="E32" s="9">
        <f t="shared" si="1"/>
        <v>2416.6666666666665</v>
      </c>
      <c r="F32" s="9"/>
      <c r="G32" s="10">
        <f>SUM(F32/E32*100)</f>
        <v>0</v>
      </c>
      <c r="H32" s="11">
        <f t="shared" si="0"/>
        <v>2416.6666666666665</v>
      </c>
    </row>
    <row r="33" spans="1:8" ht="12.75" customHeight="1">
      <c r="A33" s="32" t="s">
        <v>48</v>
      </c>
      <c r="B33" s="33"/>
      <c r="C33" s="23"/>
      <c r="D33" s="28">
        <f>SUM(D9:D32)</f>
        <v>2673700</v>
      </c>
      <c r="E33" s="9">
        <f t="shared" si="1"/>
        <v>445616.66666666669</v>
      </c>
      <c r="F33" s="28">
        <f>SUM(F9:F32)</f>
        <v>281274</v>
      </c>
      <c r="G33" s="10">
        <f>F33/E33*100</f>
        <v>63.120170550173917</v>
      </c>
      <c r="H33" s="11">
        <f t="shared" si="0"/>
        <v>164342.66666666669</v>
      </c>
    </row>
    <row r="34" spans="1:8">
      <c r="A34" s="34" t="s">
        <v>49</v>
      </c>
      <c r="B34" s="35"/>
      <c r="C34" s="8"/>
      <c r="D34" s="36">
        <v>700300</v>
      </c>
      <c r="E34" s="9">
        <f t="shared" si="1"/>
        <v>116716.66666666667</v>
      </c>
      <c r="F34" s="36">
        <v>107743</v>
      </c>
      <c r="G34" s="10">
        <f>F34/E34*100</f>
        <v>92.311580751106675</v>
      </c>
      <c r="H34" s="11">
        <f t="shared" si="0"/>
        <v>8973.6666666666715</v>
      </c>
    </row>
    <row r="35" spans="1:8">
      <c r="A35" s="70" t="s">
        <v>50</v>
      </c>
      <c r="B35" s="71"/>
      <c r="C35" s="37"/>
      <c r="D35" s="38">
        <v>1138100</v>
      </c>
      <c r="E35" s="9">
        <f t="shared" si="1"/>
        <v>189683.33333333334</v>
      </c>
      <c r="F35" s="38">
        <v>176936</v>
      </c>
      <c r="G35" s="10">
        <f>F35/E35*100</f>
        <v>93.279676654072574</v>
      </c>
      <c r="H35" s="39">
        <f t="shared" si="0"/>
        <v>12747.333333333343</v>
      </c>
    </row>
    <row r="37" spans="1:8" ht="27" customHeight="1">
      <c r="A37" s="74" t="s">
        <v>51</v>
      </c>
      <c r="B37" s="75"/>
      <c r="C37" s="4" t="s">
        <v>52</v>
      </c>
      <c r="D37" s="4" t="s">
        <v>53</v>
      </c>
      <c r="E37" s="4" t="s">
        <v>54</v>
      </c>
      <c r="F37" s="4" t="s">
        <v>9</v>
      </c>
      <c r="G37" s="4" t="s">
        <v>55</v>
      </c>
      <c r="H37" s="4"/>
    </row>
    <row r="38" spans="1:8" ht="12.75" customHeight="1">
      <c r="A38" s="40" t="s">
        <v>56</v>
      </c>
      <c r="B38" s="41"/>
      <c r="C38" s="28">
        <v>1502200</v>
      </c>
      <c r="D38" s="36">
        <f>SUM(C38/12*2)</f>
        <v>250366.66666666666</v>
      </c>
      <c r="E38" s="28">
        <v>250367</v>
      </c>
      <c r="F38" s="28">
        <f t="shared" ref="F38:F43" si="2">SUM(E38/D38*100)</f>
        <v>100.00013313806417</v>
      </c>
      <c r="G38" s="42">
        <f>E38-D38</f>
        <v>0.33333333334303461</v>
      </c>
      <c r="H38" s="43"/>
    </row>
    <row r="39" spans="1:8" ht="12.75" customHeight="1">
      <c r="A39" s="70" t="s">
        <v>57</v>
      </c>
      <c r="B39" s="71"/>
      <c r="C39" s="28">
        <v>0</v>
      </c>
      <c r="D39" s="36">
        <f t="shared" ref="D39:D52" si="3">SUM(C39/12*2)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0" t="s">
        <v>58</v>
      </c>
      <c r="B40" s="71"/>
      <c r="C40" s="28">
        <v>85900</v>
      </c>
      <c r="D40" s="36">
        <f t="shared" si="3"/>
        <v>14316.666666666666</v>
      </c>
      <c r="E40" s="28">
        <v>21475</v>
      </c>
      <c r="F40" s="28">
        <f t="shared" si="2"/>
        <v>150</v>
      </c>
      <c r="G40" s="42">
        <f t="shared" ref="G40:G54" si="4">SUM(E40-D40)</f>
        <v>7158.3333333333339</v>
      </c>
      <c r="H40" s="43"/>
    </row>
    <row r="41" spans="1:8" ht="12.75" customHeight="1">
      <c r="A41" s="70" t="s">
        <v>59</v>
      </c>
      <c r="B41" s="71"/>
      <c r="C41" s="28">
        <v>170000</v>
      </c>
      <c r="D41" s="36">
        <f t="shared" si="3"/>
        <v>28333.333333333332</v>
      </c>
      <c r="E41" s="28">
        <v>54000</v>
      </c>
      <c r="F41" s="28">
        <f t="shared" si="2"/>
        <v>190.58823529411765</v>
      </c>
      <c r="G41" s="42">
        <f>SUM(E41-D41)</f>
        <v>25666.666666666668</v>
      </c>
      <c r="H41" s="43"/>
    </row>
    <row r="42" spans="1:8" ht="12.75" customHeight="1">
      <c r="A42" s="70" t="s">
        <v>60</v>
      </c>
      <c r="B42" s="71"/>
      <c r="C42" s="28">
        <v>500000</v>
      </c>
      <c r="D42" s="36">
        <f t="shared" si="3"/>
        <v>83333.333333333328</v>
      </c>
      <c r="E42" s="28">
        <v>125000</v>
      </c>
      <c r="F42" s="28">
        <f t="shared" si="2"/>
        <v>150</v>
      </c>
      <c r="G42" s="42">
        <f t="shared" si="4"/>
        <v>41666.666666666672</v>
      </c>
      <c r="H42" s="43"/>
    </row>
    <row r="43" spans="1:8" ht="12.75" customHeight="1">
      <c r="A43" s="70" t="s">
        <v>61</v>
      </c>
      <c r="B43" s="71"/>
      <c r="C43" s="28">
        <v>17500</v>
      </c>
      <c r="D43" s="36">
        <f t="shared" si="3"/>
        <v>2916.6666666666665</v>
      </c>
      <c r="E43" s="28">
        <v>17500</v>
      </c>
      <c r="F43" s="28">
        <f t="shared" si="2"/>
        <v>600</v>
      </c>
      <c r="G43" s="42">
        <f>SUM(E43-D43)</f>
        <v>14583.333333333334</v>
      </c>
      <c r="H43" s="43"/>
    </row>
    <row r="44" spans="1:8" ht="12.75" customHeight="1">
      <c r="A44" s="70" t="s">
        <v>62</v>
      </c>
      <c r="B44" s="71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0"/>
      <c r="B45" s="71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34" t="s">
        <v>63</v>
      </c>
      <c r="B46" s="44"/>
      <c r="C46" s="36">
        <v>24800</v>
      </c>
      <c r="D46" s="36">
        <f t="shared" si="3"/>
        <v>4133.333333333333</v>
      </c>
      <c r="E46" s="36">
        <v>2062</v>
      </c>
      <c r="F46" s="28">
        <f>E46/D46*100</f>
        <v>49.887096774193552</v>
      </c>
      <c r="G46" s="42">
        <f t="shared" si="4"/>
        <v>-2071.333333333333</v>
      </c>
      <c r="H46" s="42"/>
    </row>
    <row r="47" spans="1:8" ht="12.75" customHeight="1">
      <c r="A47" s="45" t="s">
        <v>64</v>
      </c>
      <c r="B47" s="45"/>
      <c r="C47" s="36">
        <v>20000</v>
      </c>
      <c r="D47" s="36">
        <f t="shared" si="3"/>
        <v>3333.3333333333335</v>
      </c>
      <c r="E47" s="36">
        <v>24607</v>
      </c>
      <c r="F47" s="28"/>
      <c r="G47" s="42">
        <f t="shared" si="4"/>
        <v>21273.666666666668</v>
      </c>
      <c r="H47" s="42"/>
    </row>
    <row r="48" spans="1:8" ht="12.75" customHeight="1">
      <c r="A48" s="70" t="s">
        <v>65</v>
      </c>
      <c r="B48" s="71"/>
      <c r="C48" s="36">
        <v>11500</v>
      </c>
      <c r="D48" s="36">
        <f t="shared" si="3"/>
        <v>1916.6666666666667</v>
      </c>
      <c r="E48" s="36">
        <v>46</v>
      </c>
      <c r="F48" s="28">
        <f>E48/D48*100</f>
        <v>2.4</v>
      </c>
      <c r="G48" s="42">
        <f t="shared" si="4"/>
        <v>-1870.6666666666667</v>
      </c>
      <c r="H48" s="42"/>
    </row>
    <row r="49" spans="1:8">
      <c r="A49" s="70" t="s">
        <v>66</v>
      </c>
      <c r="B49" s="71"/>
      <c r="C49" s="36">
        <v>21100</v>
      </c>
      <c r="D49" s="36">
        <f t="shared" si="3"/>
        <v>3516.6666666666665</v>
      </c>
      <c r="E49" s="36">
        <v>5311</v>
      </c>
      <c r="F49" s="28">
        <f>SUM(E49/D49*100)</f>
        <v>151.02369668246448</v>
      </c>
      <c r="G49" s="42">
        <f t="shared" si="4"/>
        <v>1794.3333333333335</v>
      </c>
      <c r="H49" s="42"/>
    </row>
    <row r="50" spans="1:8" ht="12.75" customHeight="1">
      <c r="A50" s="70" t="s">
        <v>67</v>
      </c>
      <c r="B50" s="71"/>
      <c r="C50" s="36">
        <v>311800</v>
      </c>
      <c r="D50" s="36">
        <f t="shared" si="3"/>
        <v>51966.666666666664</v>
      </c>
      <c r="E50" s="36">
        <v>32</v>
      </c>
      <c r="F50" s="28">
        <f>SUM(E50/D50*100)</f>
        <v>6.1577934573444522E-2</v>
      </c>
      <c r="G50" s="42">
        <f t="shared" si="4"/>
        <v>-51934.666666666664</v>
      </c>
      <c r="H50" s="42"/>
    </row>
    <row r="51" spans="1:8" ht="12.75" customHeight="1">
      <c r="A51" s="70" t="s">
        <v>68</v>
      </c>
      <c r="B51" s="71"/>
      <c r="C51" s="36">
        <v>3500</v>
      </c>
      <c r="D51" s="36">
        <f t="shared" si="3"/>
        <v>583.33333333333337</v>
      </c>
      <c r="E51" s="36">
        <v>3800</v>
      </c>
      <c r="F51" s="28"/>
      <c r="G51" s="42">
        <f t="shared" si="4"/>
        <v>3216.6666666666665</v>
      </c>
      <c r="H51" s="42"/>
    </row>
    <row r="52" spans="1:8" ht="12.75" customHeight="1">
      <c r="A52" s="70" t="s">
        <v>69</v>
      </c>
      <c r="B52" s="71"/>
      <c r="C52" s="36">
        <v>2400</v>
      </c>
      <c r="D52" s="36">
        <f t="shared" si="3"/>
        <v>400</v>
      </c>
      <c r="E52" s="36">
        <v>0</v>
      </c>
      <c r="F52" s="36"/>
      <c r="G52" s="42">
        <f t="shared" si="4"/>
        <v>-400</v>
      </c>
      <c r="H52" s="42"/>
    </row>
    <row r="53" spans="1:8">
      <c r="A53" s="70" t="s">
        <v>70</v>
      </c>
      <c r="B53" s="71"/>
      <c r="C53" s="36">
        <f>SUM(C46:C52)</f>
        <v>395100</v>
      </c>
      <c r="D53" s="36">
        <f>SUM(D46:D52)</f>
        <v>65850</v>
      </c>
      <c r="E53" s="36">
        <f>SUM(E46:E52)</f>
        <v>35858</v>
      </c>
      <c r="F53" s="46">
        <f>SUM(E53/D53*100)</f>
        <v>54.454062262718296</v>
      </c>
      <c r="G53" s="42">
        <f t="shared" si="4"/>
        <v>-29992</v>
      </c>
      <c r="H53" s="42"/>
    </row>
    <row r="54" spans="1:8">
      <c r="A54" s="47" t="s">
        <v>71</v>
      </c>
      <c r="B54" s="48"/>
      <c r="C54" s="36">
        <f>SUM(C38,C53,C40,C41,C42,C43,C39,C45,C44)</f>
        <v>2670700</v>
      </c>
      <c r="D54" s="36">
        <f>SUM(D38+D39+D40+D41+D42+D53+D43+D44+D45)</f>
        <v>445116.66666666663</v>
      </c>
      <c r="E54" s="36">
        <f>SUM(E38+E39+E40+E41+E42+E53+E43+E44+E45)</f>
        <v>504200</v>
      </c>
      <c r="F54" s="36">
        <f>E54/D54*100</f>
        <v>113.2736735687273</v>
      </c>
      <c r="G54" s="42">
        <f t="shared" si="4"/>
        <v>59083.333333333372</v>
      </c>
      <c r="H54" s="42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opLeftCell="A16" workbookViewId="0">
      <selection activeCell="E52" sqref="E5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72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4</v>
      </c>
      <c r="B8" s="75"/>
      <c r="C8" s="53" t="s">
        <v>5</v>
      </c>
      <c r="D8" s="4" t="s">
        <v>6</v>
      </c>
      <c r="E8" s="4" t="s">
        <v>73</v>
      </c>
      <c r="F8" s="4" t="s">
        <v>74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855100</v>
      </c>
      <c r="E9" s="9">
        <f>SUM(D9/12*3)</f>
        <v>213775</v>
      </c>
      <c r="F9" s="9">
        <v>206014</v>
      </c>
      <c r="G9" s="10">
        <f>F9/E9*100</f>
        <v>96.369547421354227</v>
      </c>
      <c r="H9" s="11">
        <f t="shared" ref="H9:H35" si="0">E9-F9</f>
        <v>7761</v>
      </c>
    </row>
    <row r="10" spans="1:14">
      <c r="A10" s="51" t="s">
        <v>12</v>
      </c>
      <c r="B10" s="52"/>
      <c r="C10" s="8">
        <v>213</v>
      </c>
      <c r="D10" s="9">
        <v>258100</v>
      </c>
      <c r="E10" s="9">
        <f t="shared" ref="E10:E35" si="1">SUM(D10/12*3)</f>
        <v>64525</v>
      </c>
      <c r="F10" s="9">
        <v>58025</v>
      </c>
      <c r="G10" s="10">
        <f>F10/E10*100</f>
        <v>89.926385122045716</v>
      </c>
      <c r="H10" s="11">
        <f t="shared" si="0"/>
        <v>6500</v>
      </c>
    </row>
    <row r="11" spans="1:14">
      <c r="A11" s="51" t="s">
        <v>13</v>
      </c>
      <c r="B11" s="5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46000</v>
      </c>
      <c r="E12" s="9">
        <f t="shared" si="1"/>
        <v>11500</v>
      </c>
      <c r="F12" s="17">
        <v>6957</v>
      </c>
      <c r="G12" s="10">
        <f>F12/E12*100</f>
        <v>60.495652173913037</v>
      </c>
      <c r="H12" s="11">
        <f t="shared" si="0"/>
        <v>4543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325</v>
      </c>
      <c r="F13" s="9"/>
      <c r="G13" s="20"/>
      <c r="H13" s="11">
        <f t="shared" si="0"/>
        <v>325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600</v>
      </c>
      <c r="F14" s="9"/>
      <c r="G14" s="20"/>
      <c r="H14" s="11">
        <f>E14-F14</f>
        <v>600</v>
      </c>
    </row>
    <row r="15" spans="1:14">
      <c r="A15" s="51" t="s">
        <v>19</v>
      </c>
      <c r="B15" s="52"/>
      <c r="C15" s="19" t="s">
        <v>20</v>
      </c>
      <c r="D15" s="9">
        <v>45100</v>
      </c>
      <c r="E15" s="9">
        <f t="shared" si="1"/>
        <v>11275</v>
      </c>
      <c r="F15" s="9">
        <v>26450</v>
      </c>
      <c r="G15" s="10">
        <f>F15/E15*100</f>
        <v>234.58980044345896</v>
      </c>
      <c r="H15" s="11">
        <f t="shared" si="0"/>
        <v>-15175</v>
      </c>
    </row>
    <row r="16" spans="1:14">
      <c r="A16" s="51" t="s">
        <v>21</v>
      </c>
      <c r="B16" s="52"/>
      <c r="C16" s="19" t="s">
        <v>22</v>
      </c>
      <c r="D16" s="9">
        <v>62200</v>
      </c>
      <c r="E16" s="9">
        <f t="shared" si="1"/>
        <v>15550</v>
      </c>
      <c r="F16" s="9">
        <v>22384</v>
      </c>
      <c r="G16" s="10">
        <f>F16/E16*100</f>
        <v>143.9485530546624</v>
      </c>
      <c r="H16" s="11">
        <f>E16-F16</f>
        <v>-6834</v>
      </c>
    </row>
    <row r="17" spans="1:8">
      <c r="A17" s="14" t="s">
        <v>23</v>
      </c>
      <c r="B17" s="15"/>
      <c r="C17" s="19" t="s">
        <v>24</v>
      </c>
      <c r="D17" s="9">
        <v>16000</v>
      </c>
      <c r="E17" s="9">
        <f t="shared" si="1"/>
        <v>4000</v>
      </c>
      <c r="F17" s="9">
        <v>0</v>
      </c>
      <c r="G17" s="10">
        <f>F17/E17*100</f>
        <v>0</v>
      </c>
      <c r="H17" s="11">
        <f>E17-F17</f>
        <v>4000</v>
      </c>
    </row>
    <row r="18" spans="1:8">
      <c r="A18" s="21" t="s">
        <v>25</v>
      </c>
      <c r="B18" s="22"/>
      <c r="C18" s="23">
        <v>225</v>
      </c>
      <c r="D18" s="24">
        <v>104900</v>
      </c>
      <c r="E18" s="9">
        <f t="shared" si="1"/>
        <v>26225</v>
      </c>
      <c r="F18" s="24">
        <v>11401</v>
      </c>
      <c r="G18" s="10">
        <f>F18/E18*100</f>
        <v>43.473784556720688</v>
      </c>
      <c r="H18" s="11">
        <f>E18-F18</f>
        <v>14824</v>
      </c>
    </row>
    <row r="19" spans="1:8">
      <c r="A19" s="21" t="s">
        <v>26</v>
      </c>
      <c r="B19" s="22"/>
      <c r="C19" s="23">
        <v>226</v>
      </c>
      <c r="D19" s="24">
        <v>251300</v>
      </c>
      <c r="E19" s="9">
        <f t="shared" si="1"/>
        <v>62825</v>
      </c>
      <c r="F19" s="24">
        <v>0</v>
      </c>
      <c r="G19" s="10">
        <f>F19/E19*100</f>
        <v>0</v>
      </c>
      <c r="H19" s="11">
        <f t="shared" si="0"/>
        <v>62825</v>
      </c>
    </row>
    <row r="20" spans="1:8">
      <c r="A20" s="21" t="s">
        <v>27</v>
      </c>
      <c r="B20" s="22"/>
      <c r="C20" s="18">
        <v>227</v>
      </c>
      <c r="D20" s="9">
        <v>0</v>
      </c>
      <c r="E20" s="9">
        <f t="shared" si="1"/>
        <v>0</v>
      </c>
      <c r="F20" s="9"/>
      <c r="G20" s="10"/>
      <c r="H20" s="11">
        <f t="shared" si="0"/>
        <v>0</v>
      </c>
    </row>
    <row r="21" spans="1:8">
      <c r="A21" s="51" t="s">
        <v>28</v>
      </c>
      <c r="B21" s="52"/>
      <c r="C21" s="25">
        <v>312</v>
      </c>
      <c r="D21" s="9">
        <v>30000</v>
      </c>
      <c r="E21" s="9">
        <f t="shared" si="1"/>
        <v>7500</v>
      </c>
      <c r="F21" s="26"/>
      <c r="G21" s="10"/>
      <c r="H21" s="11">
        <f t="shared" si="0"/>
        <v>7500</v>
      </c>
    </row>
    <row r="22" spans="1:8" ht="12" customHeight="1">
      <c r="A22" s="76" t="s">
        <v>29</v>
      </c>
      <c r="B22" s="77"/>
      <c r="C22" s="25" t="s">
        <v>30</v>
      </c>
      <c r="D22" s="26">
        <v>107280</v>
      </c>
      <c r="E22" s="9">
        <f t="shared" si="1"/>
        <v>26820</v>
      </c>
      <c r="F22" s="26">
        <v>44188</v>
      </c>
      <c r="G22" s="10">
        <f>SUM(F22/E22*100)</f>
        <v>164.75764354958986</v>
      </c>
      <c r="H22" s="11">
        <f t="shared" si="0"/>
        <v>-17368</v>
      </c>
    </row>
    <row r="23" spans="1:8">
      <c r="A23" s="6" t="s">
        <v>31</v>
      </c>
      <c r="B23" s="7"/>
      <c r="C23" s="25">
        <v>346</v>
      </c>
      <c r="D23" s="26">
        <v>50220</v>
      </c>
      <c r="E23" s="9">
        <f t="shared" si="1"/>
        <v>12555</v>
      </c>
      <c r="F23" s="26"/>
      <c r="G23" s="10">
        <f>F23/E23*100</f>
        <v>0</v>
      </c>
      <c r="H23" s="11">
        <f t="shared" si="0"/>
        <v>12555</v>
      </c>
    </row>
    <row r="24" spans="1:8" ht="12" customHeight="1">
      <c r="A24" s="76" t="s">
        <v>32</v>
      </c>
      <c r="B24" s="77"/>
      <c r="C24" s="25">
        <v>291</v>
      </c>
      <c r="D24" s="26">
        <v>8500</v>
      </c>
      <c r="E24" s="9">
        <f t="shared" si="1"/>
        <v>2125</v>
      </c>
      <c r="F24" s="26">
        <v>0</v>
      </c>
      <c r="G24" s="10">
        <f>SUM(F24/E24*100)</f>
        <v>0</v>
      </c>
      <c r="H24" s="11">
        <f>E24-F24</f>
        <v>2125</v>
      </c>
    </row>
    <row r="25" spans="1:8">
      <c r="A25" s="21" t="s">
        <v>33</v>
      </c>
      <c r="B25" s="22"/>
      <c r="C25" s="27" t="s">
        <v>34</v>
      </c>
      <c r="D25" s="28">
        <v>3900</v>
      </c>
      <c r="E25" s="9">
        <f t="shared" si="1"/>
        <v>975</v>
      </c>
      <c r="F25" s="28"/>
      <c r="G25" s="10"/>
      <c r="H25" s="11">
        <f>E25-F25</f>
        <v>975</v>
      </c>
    </row>
    <row r="26" spans="1:8">
      <c r="A26" s="21" t="s">
        <v>35</v>
      </c>
      <c r="B26" s="22"/>
      <c r="C26" s="27" t="s">
        <v>36</v>
      </c>
      <c r="D26" s="28">
        <v>85900</v>
      </c>
      <c r="E26" s="9">
        <f t="shared" si="1"/>
        <v>21475</v>
      </c>
      <c r="F26" s="28">
        <v>20320</v>
      </c>
      <c r="G26" s="10">
        <f>F26/E26*100</f>
        <v>94.62165308498254</v>
      </c>
      <c r="H26" s="11">
        <f t="shared" si="0"/>
        <v>1155</v>
      </c>
    </row>
    <row r="27" spans="1:8">
      <c r="A27" s="78" t="s">
        <v>37</v>
      </c>
      <c r="B27" s="79"/>
      <c r="C27" s="27" t="s">
        <v>38</v>
      </c>
      <c r="D27" s="28">
        <v>3000</v>
      </c>
      <c r="E27" s="9">
        <f t="shared" si="1"/>
        <v>750</v>
      </c>
      <c r="F27" s="28"/>
      <c r="G27" s="10">
        <v>0</v>
      </c>
      <c r="H27" s="11">
        <f t="shared" si="0"/>
        <v>750</v>
      </c>
    </row>
    <row r="28" spans="1:8">
      <c r="A28" s="51" t="s">
        <v>39</v>
      </c>
      <c r="B28" s="52"/>
      <c r="C28" s="31" t="s">
        <v>40</v>
      </c>
      <c r="D28" s="9">
        <v>3000</v>
      </c>
      <c r="E28" s="9">
        <f t="shared" si="1"/>
        <v>750</v>
      </c>
      <c r="F28" s="9"/>
      <c r="G28" s="10">
        <f>SUM(F28/E28*100)</f>
        <v>0</v>
      </c>
      <c r="H28" s="11">
        <f>E28-F28</f>
        <v>750</v>
      </c>
    </row>
    <row r="29" spans="1:8">
      <c r="A29" s="51" t="s">
        <v>41</v>
      </c>
      <c r="B29" s="52"/>
      <c r="C29" s="31" t="s">
        <v>42</v>
      </c>
      <c r="D29" s="9">
        <v>170000</v>
      </c>
      <c r="E29" s="9">
        <f t="shared" si="1"/>
        <v>42500</v>
      </c>
      <c r="F29" s="9">
        <v>30000</v>
      </c>
      <c r="G29" s="10">
        <f>SUM(F29/E29*100)</f>
        <v>70.588235294117652</v>
      </c>
      <c r="H29" s="11">
        <f>E29-F29</f>
        <v>12500</v>
      </c>
    </row>
    <row r="30" spans="1:8">
      <c r="A30" s="51" t="s">
        <v>39</v>
      </c>
      <c r="B30" s="52"/>
      <c r="C30" s="31" t="s">
        <v>43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51" t="s">
        <v>44</v>
      </c>
      <c r="B31" s="52"/>
      <c r="C31" s="31" t="s">
        <v>45</v>
      </c>
      <c r="D31" s="9">
        <v>575000</v>
      </c>
      <c r="E31" s="9">
        <f t="shared" si="1"/>
        <v>143750</v>
      </c>
      <c r="F31" s="9">
        <v>25219</v>
      </c>
      <c r="G31" s="10">
        <f>SUM(F31/E31*100)</f>
        <v>17.543652173913042</v>
      </c>
      <c r="H31" s="11">
        <f t="shared" si="0"/>
        <v>118531</v>
      </c>
    </row>
    <row r="32" spans="1:8">
      <c r="A32" s="51" t="s">
        <v>46</v>
      </c>
      <c r="B32" s="52"/>
      <c r="C32" s="31" t="s">
        <v>47</v>
      </c>
      <c r="D32" s="9">
        <v>14500</v>
      </c>
      <c r="E32" s="9">
        <f t="shared" si="1"/>
        <v>3625</v>
      </c>
      <c r="F32" s="9"/>
      <c r="G32" s="10">
        <f>SUM(F32/E32*100)</f>
        <v>0</v>
      </c>
      <c r="H32" s="11">
        <f t="shared" si="0"/>
        <v>3625</v>
      </c>
    </row>
    <row r="33" spans="1:8" ht="12.75" customHeight="1">
      <c r="A33" s="54" t="s">
        <v>48</v>
      </c>
      <c r="B33" s="55"/>
      <c r="C33" s="23"/>
      <c r="D33" s="28">
        <f>SUM(D9:D32)</f>
        <v>2693700</v>
      </c>
      <c r="E33" s="9">
        <f t="shared" si="1"/>
        <v>673425</v>
      </c>
      <c r="F33" s="28">
        <f>SUM(F9:F32)</f>
        <v>450958</v>
      </c>
      <c r="G33" s="10">
        <f>F33/E33*100</f>
        <v>66.964843895014297</v>
      </c>
      <c r="H33" s="11">
        <f t="shared" si="0"/>
        <v>222467</v>
      </c>
    </row>
    <row r="34" spans="1:8">
      <c r="A34" s="49" t="s">
        <v>49</v>
      </c>
      <c r="B34" s="50"/>
      <c r="C34" s="8"/>
      <c r="D34" s="36">
        <v>700300</v>
      </c>
      <c r="E34" s="9">
        <f t="shared" si="1"/>
        <v>175075</v>
      </c>
      <c r="F34" s="36">
        <v>161614</v>
      </c>
      <c r="G34" s="10">
        <f>F34/E34*100</f>
        <v>92.31129515921748</v>
      </c>
      <c r="H34" s="11">
        <f t="shared" si="0"/>
        <v>13461</v>
      </c>
    </row>
    <row r="35" spans="1:8">
      <c r="A35" s="70" t="s">
        <v>50</v>
      </c>
      <c r="B35" s="71"/>
      <c r="C35" s="37"/>
      <c r="D35" s="38">
        <v>1138100</v>
      </c>
      <c r="E35" s="9">
        <f t="shared" si="1"/>
        <v>284525</v>
      </c>
      <c r="F35" s="38">
        <v>213806</v>
      </c>
      <c r="G35" s="10">
        <f>F35/E35*100</f>
        <v>75.144890607152277</v>
      </c>
      <c r="H35" s="39">
        <f t="shared" si="0"/>
        <v>70719</v>
      </c>
    </row>
    <row r="37" spans="1:8" ht="27" customHeight="1">
      <c r="A37" s="74" t="s">
        <v>51</v>
      </c>
      <c r="B37" s="75"/>
      <c r="C37" s="4" t="s">
        <v>52</v>
      </c>
      <c r="D37" s="4" t="s">
        <v>53</v>
      </c>
      <c r="E37" s="4" t="s">
        <v>54</v>
      </c>
      <c r="F37" s="4" t="s">
        <v>9</v>
      </c>
      <c r="G37" s="4" t="s">
        <v>55</v>
      </c>
      <c r="H37" s="4"/>
    </row>
    <row r="38" spans="1:8" ht="12.75" customHeight="1">
      <c r="A38" s="40" t="s">
        <v>56</v>
      </c>
      <c r="B38" s="41"/>
      <c r="C38" s="28">
        <v>1502200</v>
      </c>
      <c r="D38" s="36">
        <f>SUM(C38/12*3)</f>
        <v>375550</v>
      </c>
      <c r="E38" s="28">
        <v>375550</v>
      </c>
      <c r="F38" s="28">
        <f t="shared" ref="F38:F43" si="2">SUM(E38/D38*100)</f>
        <v>100</v>
      </c>
      <c r="G38" s="42">
        <f>E38-D38</f>
        <v>0</v>
      </c>
      <c r="H38" s="43"/>
    </row>
    <row r="39" spans="1:8" ht="12.75" customHeight="1">
      <c r="A39" s="70" t="s">
        <v>57</v>
      </c>
      <c r="B39" s="71"/>
      <c r="C39" s="28">
        <v>0</v>
      </c>
      <c r="D39" s="36">
        <f t="shared" ref="D39:D52" si="3">SUM(C39/12*3)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0" t="s">
        <v>58</v>
      </c>
      <c r="B40" s="71"/>
      <c r="C40" s="28">
        <v>85900</v>
      </c>
      <c r="D40" s="36">
        <f t="shared" si="3"/>
        <v>21475</v>
      </c>
      <c r="E40" s="28">
        <v>21475</v>
      </c>
      <c r="F40" s="28">
        <f t="shared" si="2"/>
        <v>100</v>
      </c>
      <c r="G40" s="42">
        <f t="shared" ref="G40:G54" si="4">SUM(E40-D40)</f>
        <v>0</v>
      </c>
      <c r="H40" s="43"/>
    </row>
    <row r="41" spans="1:8" ht="12.75" customHeight="1">
      <c r="A41" s="70" t="s">
        <v>59</v>
      </c>
      <c r="B41" s="71"/>
      <c r="C41" s="28">
        <v>170000</v>
      </c>
      <c r="D41" s="36">
        <f t="shared" si="3"/>
        <v>42500</v>
      </c>
      <c r="E41" s="28">
        <v>79920</v>
      </c>
      <c r="F41" s="28">
        <f t="shared" si="2"/>
        <v>188.04705882352943</v>
      </c>
      <c r="G41" s="42">
        <f>SUM(E41-D41)</f>
        <v>37420</v>
      </c>
      <c r="H41" s="43"/>
    </row>
    <row r="42" spans="1:8" ht="12.75" customHeight="1">
      <c r="A42" s="70" t="s">
        <v>60</v>
      </c>
      <c r="B42" s="71"/>
      <c r="C42" s="28">
        <v>500000</v>
      </c>
      <c r="D42" s="36">
        <f t="shared" si="3"/>
        <v>125000</v>
      </c>
      <c r="E42" s="28">
        <v>125000</v>
      </c>
      <c r="F42" s="28">
        <f t="shared" si="2"/>
        <v>100</v>
      </c>
      <c r="G42" s="42">
        <f t="shared" si="4"/>
        <v>0</v>
      </c>
      <c r="H42" s="43"/>
    </row>
    <row r="43" spans="1:8" ht="12.75" customHeight="1">
      <c r="A43" s="70" t="s">
        <v>61</v>
      </c>
      <c r="B43" s="71"/>
      <c r="C43" s="28">
        <v>37500</v>
      </c>
      <c r="D43" s="36">
        <f t="shared" si="3"/>
        <v>9375</v>
      </c>
      <c r="E43" s="28">
        <v>37500</v>
      </c>
      <c r="F43" s="28">
        <f t="shared" si="2"/>
        <v>400</v>
      </c>
      <c r="G43" s="42">
        <f>SUM(E43-D43)</f>
        <v>28125</v>
      </c>
      <c r="H43" s="43"/>
    </row>
    <row r="44" spans="1:8" ht="12.75" customHeight="1">
      <c r="A44" s="70" t="s">
        <v>62</v>
      </c>
      <c r="B44" s="71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0"/>
      <c r="B45" s="71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49" t="s">
        <v>63</v>
      </c>
      <c r="B46" s="44"/>
      <c r="C46" s="36">
        <v>24800</v>
      </c>
      <c r="D46" s="36">
        <f t="shared" si="3"/>
        <v>6200</v>
      </c>
      <c r="E46" s="36">
        <v>3779</v>
      </c>
      <c r="F46" s="28">
        <f>E46/D46*100</f>
        <v>60.951612903225808</v>
      </c>
      <c r="G46" s="42">
        <f t="shared" si="4"/>
        <v>-2421</v>
      </c>
      <c r="H46" s="42"/>
    </row>
    <row r="47" spans="1:8" ht="12.75" customHeight="1">
      <c r="A47" s="45" t="s">
        <v>64</v>
      </c>
      <c r="B47" s="45"/>
      <c r="C47" s="36">
        <v>20000</v>
      </c>
      <c r="D47" s="36">
        <f t="shared" si="3"/>
        <v>5000</v>
      </c>
      <c r="E47" s="36">
        <v>42607</v>
      </c>
      <c r="F47" s="28"/>
      <c r="G47" s="42">
        <f t="shared" si="4"/>
        <v>37607</v>
      </c>
      <c r="H47" s="42"/>
    </row>
    <row r="48" spans="1:8" ht="12.75" customHeight="1">
      <c r="A48" s="70" t="s">
        <v>65</v>
      </c>
      <c r="B48" s="71"/>
      <c r="C48" s="36">
        <v>11500</v>
      </c>
      <c r="D48" s="36">
        <f t="shared" si="3"/>
        <v>2875</v>
      </c>
      <c r="E48" s="36">
        <v>47</v>
      </c>
      <c r="F48" s="28">
        <f>E48/D48*100</f>
        <v>1.6347826086956521</v>
      </c>
      <c r="G48" s="42">
        <f t="shared" si="4"/>
        <v>-2828</v>
      </c>
      <c r="H48" s="42"/>
    </row>
    <row r="49" spans="1:8">
      <c r="A49" s="70" t="s">
        <v>66</v>
      </c>
      <c r="B49" s="71"/>
      <c r="C49" s="36">
        <v>21100</v>
      </c>
      <c r="D49" s="36">
        <f t="shared" si="3"/>
        <v>5275</v>
      </c>
      <c r="E49" s="36">
        <v>5311</v>
      </c>
      <c r="F49" s="28">
        <f>SUM(E49/D49*100)</f>
        <v>100.68246445497631</v>
      </c>
      <c r="G49" s="42">
        <f t="shared" si="4"/>
        <v>36</v>
      </c>
      <c r="H49" s="42"/>
    </row>
    <row r="50" spans="1:8" ht="12.75" customHeight="1">
      <c r="A50" s="70" t="s">
        <v>67</v>
      </c>
      <c r="B50" s="71"/>
      <c r="C50" s="36">
        <v>311800</v>
      </c>
      <c r="D50" s="36">
        <f t="shared" si="3"/>
        <v>77950</v>
      </c>
      <c r="E50" s="36">
        <v>43</v>
      </c>
      <c r="F50" s="28">
        <f>SUM(E50/D50*100)</f>
        <v>5.5163566388710714E-2</v>
      </c>
      <c r="G50" s="42">
        <f t="shared" si="4"/>
        <v>-77907</v>
      </c>
      <c r="H50" s="42"/>
    </row>
    <row r="51" spans="1:8" ht="12.75" customHeight="1">
      <c r="A51" s="70" t="s">
        <v>68</v>
      </c>
      <c r="B51" s="71"/>
      <c r="C51" s="36">
        <v>3500</v>
      </c>
      <c r="D51" s="36">
        <f t="shared" si="3"/>
        <v>875</v>
      </c>
      <c r="E51" s="36">
        <v>4300</v>
      </c>
      <c r="F51" s="28"/>
      <c r="G51" s="42">
        <f t="shared" si="4"/>
        <v>3425</v>
      </c>
      <c r="H51" s="42"/>
    </row>
    <row r="52" spans="1:8" ht="12.75" customHeight="1">
      <c r="A52" s="70" t="s">
        <v>69</v>
      </c>
      <c r="B52" s="71"/>
      <c r="C52" s="36">
        <v>2400</v>
      </c>
      <c r="D52" s="36">
        <f t="shared" si="3"/>
        <v>600</v>
      </c>
      <c r="E52" s="36">
        <v>0</v>
      </c>
      <c r="F52" s="36"/>
      <c r="G52" s="42">
        <f t="shared" si="4"/>
        <v>-600</v>
      </c>
      <c r="H52" s="42"/>
    </row>
    <row r="53" spans="1:8">
      <c r="A53" s="70" t="s">
        <v>70</v>
      </c>
      <c r="B53" s="71"/>
      <c r="C53" s="36">
        <f>SUM(C46:C52)</f>
        <v>395100</v>
      </c>
      <c r="D53" s="36">
        <f>SUM(D46:D52)</f>
        <v>98775</v>
      </c>
      <c r="E53" s="36">
        <f>SUM(E46:E52)</f>
        <v>56087</v>
      </c>
      <c r="F53" s="46">
        <f>SUM(E53/D53*100)</f>
        <v>56.782586686914705</v>
      </c>
      <c r="G53" s="42">
        <f t="shared" si="4"/>
        <v>-42688</v>
      </c>
      <c r="H53" s="42"/>
    </row>
    <row r="54" spans="1:8">
      <c r="A54" s="47" t="s">
        <v>71</v>
      </c>
      <c r="B54" s="48"/>
      <c r="C54" s="36">
        <f>SUM(C38,C53,C40,C41,C42,C43,C39,C45,C44)</f>
        <v>2690700</v>
      </c>
      <c r="D54" s="36">
        <f>SUM(D38+D39+D40+D41+D42+D53+D43+D44+D45)</f>
        <v>672675</v>
      </c>
      <c r="E54" s="36">
        <f>SUM(E38+E39+E40+E41+E42+E53+E43+E44+E45)</f>
        <v>695532</v>
      </c>
      <c r="F54" s="36">
        <f>E54/D54*100</f>
        <v>103.39792619021073</v>
      </c>
      <c r="G54" s="42">
        <f t="shared" si="4"/>
        <v>22857</v>
      </c>
      <c r="H54" s="42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F32" sqref="F3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75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4</v>
      </c>
      <c r="B8" s="75"/>
      <c r="C8" s="58" t="s">
        <v>5</v>
      </c>
      <c r="D8" s="4" t="s">
        <v>6</v>
      </c>
      <c r="E8" s="4" t="s">
        <v>76</v>
      </c>
      <c r="F8" s="4" t="s">
        <v>77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887650</v>
      </c>
      <c r="E9" s="9">
        <f>SUM(D9/12*4)</f>
        <v>295883.33333333331</v>
      </c>
      <c r="F9" s="9">
        <v>308100</v>
      </c>
      <c r="G9" s="10">
        <f>F9/E9*100</f>
        <v>104.12887962597873</v>
      </c>
      <c r="H9" s="11">
        <f t="shared" ref="H9:H35" si="0">E9-F9</f>
        <v>-12216.666666666686</v>
      </c>
    </row>
    <row r="10" spans="1:14">
      <c r="A10" s="61" t="s">
        <v>12</v>
      </c>
      <c r="B10" s="62"/>
      <c r="C10" s="8">
        <v>213</v>
      </c>
      <c r="D10" s="9">
        <v>267950</v>
      </c>
      <c r="E10" s="9">
        <f t="shared" ref="E10:E35" si="1">SUM(D10/12*4)</f>
        <v>89316.666666666672</v>
      </c>
      <c r="F10" s="9">
        <v>88542</v>
      </c>
      <c r="G10" s="10">
        <f>F10/E10*100</f>
        <v>99.132674006344459</v>
      </c>
      <c r="H10" s="11">
        <f t="shared" si="0"/>
        <v>774.66666666667152</v>
      </c>
    </row>
    <row r="11" spans="1:14">
      <c r="A11" s="61" t="s">
        <v>13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46000</v>
      </c>
      <c r="E12" s="9">
        <f t="shared" si="1"/>
        <v>15333.333333333334</v>
      </c>
      <c r="F12" s="17">
        <v>9467</v>
      </c>
      <c r="G12" s="10">
        <f>F12/E12*100</f>
        <v>61.741304347826087</v>
      </c>
      <c r="H12" s="11">
        <f t="shared" si="0"/>
        <v>5866.3333333333339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433.33333333333331</v>
      </c>
      <c r="F13" s="9"/>
      <c r="G13" s="20"/>
      <c r="H13" s="11">
        <f t="shared" si="0"/>
        <v>433.33333333333331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800</v>
      </c>
      <c r="F14" s="9"/>
      <c r="G14" s="20"/>
      <c r="H14" s="11">
        <f>E14-F14</f>
        <v>800</v>
      </c>
    </row>
    <row r="15" spans="1:14">
      <c r="A15" s="61" t="s">
        <v>19</v>
      </c>
      <c r="B15" s="62"/>
      <c r="C15" s="19" t="s">
        <v>20</v>
      </c>
      <c r="D15" s="9">
        <v>45100</v>
      </c>
      <c r="E15" s="9">
        <f t="shared" si="1"/>
        <v>15033.333333333334</v>
      </c>
      <c r="F15" s="9">
        <v>29450</v>
      </c>
      <c r="G15" s="10">
        <f>F15/E15*100</f>
        <v>195.89800443458981</v>
      </c>
      <c r="H15" s="11">
        <f t="shared" si="0"/>
        <v>-14416.666666666666</v>
      </c>
    </row>
    <row r="16" spans="1:14">
      <c r="A16" s="61" t="s">
        <v>21</v>
      </c>
      <c r="B16" s="62"/>
      <c r="C16" s="19" t="s">
        <v>22</v>
      </c>
      <c r="D16" s="9">
        <v>62200</v>
      </c>
      <c r="E16" s="9">
        <f t="shared" si="1"/>
        <v>20733.333333333332</v>
      </c>
      <c r="F16" s="9">
        <v>31861</v>
      </c>
      <c r="G16" s="10">
        <f>F16/E16*100</f>
        <v>153.67041800643088</v>
      </c>
      <c r="H16" s="11">
        <f>E16-F16</f>
        <v>-11127.666666666668</v>
      </c>
    </row>
    <row r="17" spans="1:8">
      <c r="A17" s="14" t="s">
        <v>23</v>
      </c>
      <c r="B17" s="15"/>
      <c r="C17" s="19" t="s">
        <v>24</v>
      </c>
      <c r="D17" s="9">
        <v>16000</v>
      </c>
      <c r="E17" s="9">
        <f t="shared" si="1"/>
        <v>5333.333333333333</v>
      </c>
      <c r="F17" s="9">
        <v>0</v>
      </c>
      <c r="G17" s="10">
        <f>F17/E17*100</f>
        <v>0</v>
      </c>
      <c r="H17" s="11">
        <f>E17-F17</f>
        <v>5333.333333333333</v>
      </c>
    </row>
    <row r="18" spans="1:8">
      <c r="A18" s="21" t="s">
        <v>25</v>
      </c>
      <c r="B18" s="22"/>
      <c r="C18" s="23">
        <v>225</v>
      </c>
      <c r="D18" s="24">
        <v>104900</v>
      </c>
      <c r="E18" s="9">
        <f t="shared" si="1"/>
        <v>34966.666666666664</v>
      </c>
      <c r="F18" s="24">
        <v>17094</v>
      </c>
      <c r="G18" s="10">
        <f>F18/E18*100</f>
        <v>48.886558627264066</v>
      </c>
      <c r="H18" s="11">
        <f>E18-F18</f>
        <v>17872.666666666664</v>
      </c>
    </row>
    <row r="19" spans="1:8">
      <c r="A19" s="21" t="s">
        <v>26</v>
      </c>
      <c r="B19" s="22"/>
      <c r="C19" s="23">
        <v>226</v>
      </c>
      <c r="D19" s="24">
        <v>251300</v>
      </c>
      <c r="E19" s="9">
        <f t="shared" si="1"/>
        <v>83766.666666666672</v>
      </c>
      <c r="F19" s="24">
        <v>4454</v>
      </c>
      <c r="G19" s="10">
        <f>F19/E19*100</f>
        <v>5.3171508157580583</v>
      </c>
      <c r="H19" s="11">
        <f t="shared" si="0"/>
        <v>79312.666666666672</v>
      </c>
    </row>
    <row r="20" spans="1:8">
      <c r="A20" s="21" t="s">
        <v>27</v>
      </c>
      <c r="B20" s="22"/>
      <c r="C20" s="18">
        <v>227</v>
      </c>
      <c r="D20" s="9">
        <v>0</v>
      </c>
      <c r="E20" s="9">
        <f t="shared" si="1"/>
        <v>0</v>
      </c>
      <c r="F20" s="9"/>
      <c r="G20" s="10"/>
      <c r="H20" s="11">
        <f t="shared" si="0"/>
        <v>0</v>
      </c>
    </row>
    <row r="21" spans="1:8">
      <c r="A21" s="61" t="s">
        <v>28</v>
      </c>
      <c r="B21" s="62"/>
      <c r="C21" s="25">
        <v>312</v>
      </c>
      <c r="D21" s="9">
        <v>30000</v>
      </c>
      <c r="E21" s="9">
        <f t="shared" si="1"/>
        <v>10000</v>
      </c>
      <c r="F21" s="26"/>
      <c r="G21" s="10"/>
      <c r="H21" s="11">
        <f t="shared" si="0"/>
        <v>10000</v>
      </c>
    </row>
    <row r="22" spans="1:8" ht="12" customHeight="1">
      <c r="A22" s="76" t="s">
        <v>29</v>
      </c>
      <c r="B22" s="77"/>
      <c r="C22" s="25" t="s">
        <v>30</v>
      </c>
      <c r="D22" s="26">
        <v>107280</v>
      </c>
      <c r="E22" s="9">
        <f t="shared" si="1"/>
        <v>35760</v>
      </c>
      <c r="F22" s="26">
        <v>54016</v>
      </c>
      <c r="G22" s="10">
        <f>SUM(F22/E22*100)</f>
        <v>151.05145413870247</v>
      </c>
      <c r="H22" s="11">
        <f t="shared" si="0"/>
        <v>-18256</v>
      </c>
    </row>
    <row r="23" spans="1:8">
      <c r="A23" s="6" t="s">
        <v>31</v>
      </c>
      <c r="B23" s="7"/>
      <c r="C23" s="25">
        <v>346</v>
      </c>
      <c r="D23" s="26">
        <v>50220</v>
      </c>
      <c r="E23" s="9">
        <f t="shared" si="1"/>
        <v>16740</v>
      </c>
      <c r="F23" s="26"/>
      <c r="G23" s="10">
        <f>F23/E23*100</f>
        <v>0</v>
      </c>
      <c r="H23" s="11">
        <f t="shared" si="0"/>
        <v>16740</v>
      </c>
    </row>
    <row r="24" spans="1:8" ht="12" customHeight="1">
      <c r="A24" s="76" t="s">
        <v>32</v>
      </c>
      <c r="B24" s="77"/>
      <c r="C24" s="25">
        <v>291</v>
      </c>
      <c r="D24" s="26">
        <v>8500</v>
      </c>
      <c r="E24" s="9">
        <f t="shared" si="1"/>
        <v>2833.3333333333335</v>
      </c>
      <c r="F24" s="26">
        <v>4708</v>
      </c>
      <c r="G24" s="10">
        <f>SUM(F24/E24*100)</f>
        <v>166.16470588235293</v>
      </c>
      <c r="H24" s="11">
        <f>E24-F24</f>
        <v>-1874.6666666666665</v>
      </c>
    </row>
    <row r="25" spans="1:8">
      <c r="A25" s="21" t="s">
        <v>33</v>
      </c>
      <c r="B25" s="22"/>
      <c r="C25" s="27" t="s">
        <v>34</v>
      </c>
      <c r="D25" s="28">
        <v>3900</v>
      </c>
      <c r="E25" s="9">
        <f t="shared" si="1"/>
        <v>1300</v>
      </c>
      <c r="F25" s="28"/>
      <c r="G25" s="10"/>
      <c r="H25" s="11">
        <f>E25-F25</f>
        <v>1300</v>
      </c>
    </row>
    <row r="26" spans="1:8">
      <c r="A26" s="21" t="s">
        <v>35</v>
      </c>
      <c r="B26" s="22"/>
      <c r="C26" s="27" t="s">
        <v>36</v>
      </c>
      <c r="D26" s="28">
        <v>85900</v>
      </c>
      <c r="E26" s="9">
        <f t="shared" si="1"/>
        <v>28633.333333333332</v>
      </c>
      <c r="F26" s="28">
        <v>26916</v>
      </c>
      <c r="G26" s="10">
        <f>F26/E26*100</f>
        <v>94.002328288707801</v>
      </c>
      <c r="H26" s="11">
        <f t="shared" si="0"/>
        <v>1717.3333333333321</v>
      </c>
    </row>
    <row r="27" spans="1:8">
      <c r="A27" s="78" t="s">
        <v>37</v>
      </c>
      <c r="B27" s="79"/>
      <c r="C27" s="27" t="s">
        <v>38</v>
      </c>
      <c r="D27" s="28">
        <v>3000</v>
      </c>
      <c r="E27" s="9">
        <f t="shared" si="1"/>
        <v>1000</v>
      </c>
      <c r="F27" s="28"/>
      <c r="G27" s="10">
        <v>0</v>
      </c>
      <c r="H27" s="11">
        <f t="shared" si="0"/>
        <v>1000</v>
      </c>
    </row>
    <row r="28" spans="1:8">
      <c r="A28" s="61" t="s">
        <v>39</v>
      </c>
      <c r="B28" s="62"/>
      <c r="C28" s="31" t="s">
        <v>40</v>
      </c>
      <c r="D28" s="9">
        <v>3000</v>
      </c>
      <c r="E28" s="9">
        <f t="shared" si="1"/>
        <v>1000</v>
      </c>
      <c r="F28" s="9"/>
      <c r="G28" s="10">
        <f>SUM(F28/E28*100)</f>
        <v>0</v>
      </c>
      <c r="H28" s="11">
        <f>E28-F28</f>
        <v>1000</v>
      </c>
    </row>
    <row r="29" spans="1:8">
      <c r="A29" s="61" t="s">
        <v>41</v>
      </c>
      <c r="B29" s="62"/>
      <c r="C29" s="31" t="s">
        <v>42</v>
      </c>
      <c r="D29" s="9">
        <v>270000</v>
      </c>
      <c r="E29" s="9">
        <f t="shared" si="1"/>
        <v>90000</v>
      </c>
      <c r="F29" s="9">
        <v>55000</v>
      </c>
      <c r="G29" s="10">
        <f>SUM(F29/E29*100)</f>
        <v>61.111111111111114</v>
      </c>
      <c r="H29" s="11">
        <f>E29-F29</f>
        <v>35000</v>
      </c>
    </row>
    <row r="30" spans="1:8">
      <c r="A30" s="61" t="s">
        <v>39</v>
      </c>
      <c r="B30" s="62"/>
      <c r="C30" s="31" t="s">
        <v>43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61" t="s">
        <v>44</v>
      </c>
      <c r="B31" s="62"/>
      <c r="C31" s="31" t="s">
        <v>45</v>
      </c>
      <c r="D31" s="9">
        <v>575000</v>
      </c>
      <c r="E31" s="9">
        <f t="shared" si="1"/>
        <v>191666.66666666666</v>
      </c>
      <c r="F31" s="9">
        <v>43630</v>
      </c>
      <c r="G31" s="10">
        <f>SUM(F31/E31*100)</f>
        <v>22.763478260869565</v>
      </c>
      <c r="H31" s="11">
        <f t="shared" si="0"/>
        <v>148036.66666666666</v>
      </c>
    </row>
    <row r="32" spans="1:8">
      <c r="A32" s="61" t="s">
        <v>46</v>
      </c>
      <c r="B32" s="62"/>
      <c r="C32" s="31" t="s">
        <v>47</v>
      </c>
      <c r="D32" s="9">
        <v>58000</v>
      </c>
      <c r="E32" s="9">
        <f t="shared" si="1"/>
        <v>19333.333333333332</v>
      </c>
      <c r="F32" s="9"/>
      <c r="G32" s="10">
        <f>SUM(F32/E32*100)</f>
        <v>0</v>
      </c>
      <c r="H32" s="11">
        <f t="shared" si="0"/>
        <v>19333.333333333332</v>
      </c>
    </row>
    <row r="33" spans="1:8" ht="12.75" customHeight="1">
      <c r="A33" s="59" t="s">
        <v>48</v>
      </c>
      <c r="B33" s="60"/>
      <c r="C33" s="23"/>
      <c r="D33" s="28">
        <f>SUM(D9:D32)</f>
        <v>2879600</v>
      </c>
      <c r="E33" s="9">
        <f t="shared" si="1"/>
        <v>959866.66666666663</v>
      </c>
      <c r="F33" s="28">
        <f>SUM(F9:F32)</f>
        <v>673238</v>
      </c>
      <c r="G33" s="10">
        <f>F33/E33*100</f>
        <v>70.138699819419372</v>
      </c>
      <c r="H33" s="11">
        <f t="shared" si="0"/>
        <v>286628.66666666663</v>
      </c>
    </row>
    <row r="34" spans="1:8">
      <c r="A34" s="56" t="s">
        <v>49</v>
      </c>
      <c r="B34" s="57"/>
      <c r="C34" s="8"/>
      <c r="D34" s="36">
        <v>727250</v>
      </c>
      <c r="E34" s="9">
        <f t="shared" si="1"/>
        <v>242416.66666666666</v>
      </c>
      <c r="F34" s="36">
        <v>242421</v>
      </c>
      <c r="G34" s="10">
        <f>F34/E34*100</f>
        <v>100.00178755586113</v>
      </c>
      <c r="H34" s="11">
        <f t="shared" si="0"/>
        <v>-4.3333333333430346</v>
      </c>
    </row>
    <row r="35" spans="1:8">
      <c r="A35" s="70" t="s">
        <v>50</v>
      </c>
      <c r="B35" s="71"/>
      <c r="C35" s="37"/>
      <c r="D35" s="38">
        <v>1153550</v>
      </c>
      <c r="E35" s="9">
        <f t="shared" si="1"/>
        <v>384516.66666666669</v>
      </c>
      <c r="F35" s="38">
        <v>305272</v>
      </c>
      <c r="G35" s="10">
        <f>F35/E35*100</f>
        <v>79.391097048242372</v>
      </c>
      <c r="H35" s="39">
        <f t="shared" si="0"/>
        <v>79244.666666666686</v>
      </c>
    </row>
    <row r="37" spans="1:8" ht="27" customHeight="1">
      <c r="A37" s="74" t="s">
        <v>51</v>
      </c>
      <c r="B37" s="75"/>
      <c r="C37" s="4" t="s">
        <v>52</v>
      </c>
      <c r="D37" s="4" t="s">
        <v>53</v>
      </c>
      <c r="E37" s="4" t="s">
        <v>54</v>
      </c>
      <c r="F37" s="4" t="s">
        <v>9</v>
      </c>
      <c r="G37" s="4" t="s">
        <v>55</v>
      </c>
      <c r="H37" s="4"/>
    </row>
    <row r="38" spans="1:8" ht="12.75" customHeight="1">
      <c r="A38" s="40" t="s">
        <v>56</v>
      </c>
      <c r="B38" s="41"/>
      <c r="C38" s="28">
        <v>1502200</v>
      </c>
      <c r="D38" s="36">
        <f>SUM(C38/12*4)</f>
        <v>500733.33333333331</v>
      </c>
      <c r="E38" s="28">
        <v>500733</v>
      </c>
      <c r="F38" s="28">
        <f t="shared" ref="F38:F43" si="2">SUM(E38/D38*100)</f>
        <v>99.999933430967914</v>
      </c>
      <c r="G38" s="42">
        <f>E38-D38</f>
        <v>-0.33333333331393078</v>
      </c>
      <c r="H38" s="43"/>
    </row>
    <row r="39" spans="1:8" ht="12.75" customHeight="1">
      <c r="A39" s="70" t="s">
        <v>57</v>
      </c>
      <c r="B39" s="71"/>
      <c r="C39" s="28">
        <v>0</v>
      </c>
      <c r="D39" s="36">
        <f t="shared" ref="D39:D52" si="3">SUM(C39/12*4)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0" t="s">
        <v>58</v>
      </c>
      <c r="B40" s="71"/>
      <c r="C40" s="28">
        <v>85900</v>
      </c>
      <c r="D40" s="36">
        <f t="shared" si="3"/>
        <v>28633.333333333332</v>
      </c>
      <c r="E40" s="28">
        <v>42950</v>
      </c>
      <c r="F40" s="28">
        <f t="shared" si="2"/>
        <v>150</v>
      </c>
      <c r="G40" s="42">
        <f t="shared" ref="G40:G54" si="4">SUM(E40-D40)</f>
        <v>14316.666666666668</v>
      </c>
      <c r="H40" s="43"/>
    </row>
    <row r="41" spans="1:8" ht="12.75" customHeight="1">
      <c r="A41" s="70" t="s">
        <v>59</v>
      </c>
      <c r="B41" s="71"/>
      <c r="C41" s="28">
        <v>270000</v>
      </c>
      <c r="D41" s="36">
        <f t="shared" si="3"/>
        <v>90000</v>
      </c>
      <c r="E41" s="28">
        <v>79920</v>
      </c>
      <c r="F41" s="28">
        <f t="shared" si="2"/>
        <v>88.8</v>
      </c>
      <c r="G41" s="42">
        <f>SUM(E41-D41)</f>
        <v>-10080</v>
      </c>
      <c r="H41" s="43"/>
    </row>
    <row r="42" spans="1:8" ht="12.75" customHeight="1">
      <c r="A42" s="70" t="s">
        <v>60</v>
      </c>
      <c r="B42" s="71"/>
      <c r="C42" s="28">
        <v>500000</v>
      </c>
      <c r="D42" s="36">
        <f t="shared" si="3"/>
        <v>166666.66666666666</v>
      </c>
      <c r="E42" s="28">
        <v>250000</v>
      </c>
      <c r="F42" s="28">
        <f t="shared" si="2"/>
        <v>150</v>
      </c>
      <c r="G42" s="42">
        <f t="shared" si="4"/>
        <v>83333.333333333343</v>
      </c>
      <c r="H42" s="43"/>
    </row>
    <row r="43" spans="1:8" ht="12.75" customHeight="1">
      <c r="A43" s="70" t="s">
        <v>61</v>
      </c>
      <c r="B43" s="71"/>
      <c r="C43" s="28">
        <v>123400</v>
      </c>
      <c r="D43" s="36">
        <f t="shared" si="3"/>
        <v>41133.333333333336</v>
      </c>
      <c r="E43" s="28">
        <v>123400</v>
      </c>
      <c r="F43" s="28">
        <f t="shared" si="2"/>
        <v>300</v>
      </c>
      <c r="G43" s="42">
        <f>SUM(E43-D43)</f>
        <v>82266.666666666657</v>
      </c>
      <c r="H43" s="43"/>
    </row>
    <row r="44" spans="1:8" ht="12.75" customHeight="1">
      <c r="A44" s="70" t="s">
        <v>62</v>
      </c>
      <c r="B44" s="71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0"/>
      <c r="B45" s="71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6" t="s">
        <v>63</v>
      </c>
      <c r="B46" s="44"/>
      <c r="C46" s="36">
        <v>24800</v>
      </c>
      <c r="D46" s="36">
        <f t="shared" si="3"/>
        <v>8266.6666666666661</v>
      </c>
      <c r="E46" s="36">
        <v>6176</v>
      </c>
      <c r="F46" s="28">
        <f>E46/D46*100</f>
        <v>74.709677419354847</v>
      </c>
      <c r="G46" s="42">
        <f t="shared" si="4"/>
        <v>-2090.6666666666661</v>
      </c>
      <c r="H46" s="42"/>
    </row>
    <row r="47" spans="1:8" ht="12.75" customHeight="1">
      <c r="A47" s="45" t="s">
        <v>64</v>
      </c>
      <c r="B47" s="45"/>
      <c r="C47" s="36">
        <v>20000</v>
      </c>
      <c r="D47" s="36">
        <f t="shared" si="3"/>
        <v>6666.666666666667</v>
      </c>
      <c r="E47" s="36">
        <v>60400</v>
      </c>
      <c r="F47" s="28"/>
      <c r="G47" s="42">
        <f t="shared" si="4"/>
        <v>53733.333333333336</v>
      </c>
      <c r="H47" s="42"/>
    </row>
    <row r="48" spans="1:8" ht="12.75" customHeight="1">
      <c r="A48" s="70" t="s">
        <v>65</v>
      </c>
      <c r="B48" s="71"/>
      <c r="C48" s="36">
        <v>11500</v>
      </c>
      <c r="D48" s="36">
        <f t="shared" si="3"/>
        <v>3833.3333333333335</v>
      </c>
      <c r="E48" s="36">
        <v>48</v>
      </c>
      <c r="F48" s="28">
        <f>E48/D48*100</f>
        <v>1.2521739130434781</v>
      </c>
      <c r="G48" s="42">
        <f t="shared" si="4"/>
        <v>-3785.3333333333335</v>
      </c>
      <c r="H48" s="42"/>
    </row>
    <row r="49" spans="1:8">
      <c r="A49" s="70" t="s">
        <v>66</v>
      </c>
      <c r="B49" s="71"/>
      <c r="C49" s="36">
        <v>21100</v>
      </c>
      <c r="D49" s="36">
        <f t="shared" si="3"/>
        <v>7033.333333333333</v>
      </c>
      <c r="E49" s="36">
        <v>10068</v>
      </c>
      <c r="F49" s="28">
        <f>SUM(E49/D49*100)</f>
        <v>143.14691943127963</v>
      </c>
      <c r="G49" s="42">
        <f t="shared" si="4"/>
        <v>3034.666666666667</v>
      </c>
      <c r="H49" s="42"/>
    </row>
    <row r="50" spans="1:8" ht="12.75" customHeight="1">
      <c r="A50" s="70" t="s">
        <v>67</v>
      </c>
      <c r="B50" s="71"/>
      <c r="C50" s="36">
        <v>311800</v>
      </c>
      <c r="D50" s="36">
        <f t="shared" si="3"/>
        <v>103933.33333333333</v>
      </c>
      <c r="E50" s="36">
        <v>1979</v>
      </c>
      <c r="F50" s="28">
        <f>SUM(E50/D50*100)</f>
        <v>1.9041051956382296</v>
      </c>
      <c r="G50" s="42">
        <f t="shared" si="4"/>
        <v>-101954.33333333333</v>
      </c>
      <c r="H50" s="42"/>
    </row>
    <row r="51" spans="1:8" ht="12.75" customHeight="1">
      <c r="A51" s="70" t="s">
        <v>68</v>
      </c>
      <c r="B51" s="71"/>
      <c r="C51" s="36">
        <v>3500</v>
      </c>
      <c r="D51" s="36">
        <f t="shared" si="3"/>
        <v>1166.6666666666667</v>
      </c>
      <c r="E51" s="36">
        <v>4700</v>
      </c>
      <c r="F51" s="28"/>
      <c r="G51" s="42">
        <f t="shared" si="4"/>
        <v>3533.333333333333</v>
      </c>
      <c r="H51" s="42"/>
    </row>
    <row r="52" spans="1:8" ht="12.75" customHeight="1">
      <c r="A52" s="70" t="s">
        <v>69</v>
      </c>
      <c r="B52" s="71"/>
      <c r="C52" s="36">
        <v>2400</v>
      </c>
      <c r="D52" s="36">
        <f t="shared" si="3"/>
        <v>800</v>
      </c>
      <c r="E52" s="36">
        <v>0</v>
      </c>
      <c r="F52" s="36"/>
      <c r="G52" s="42">
        <f t="shared" si="4"/>
        <v>-800</v>
      </c>
      <c r="H52" s="42"/>
    </row>
    <row r="53" spans="1:8">
      <c r="A53" s="70" t="s">
        <v>70</v>
      </c>
      <c r="B53" s="71"/>
      <c r="C53" s="36">
        <f>SUM(C46:C52)</f>
        <v>395100</v>
      </c>
      <c r="D53" s="36">
        <f>SUM(D46:D52)</f>
        <v>131700</v>
      </c>
      <c r="E53" s="36">
        <f>SUM(E46:E52)</f>
        <v>83371</v>
      </c>
      <c r="F53" s="46">
        <f>SUM(E53/D53*100)</f>
        <v>63.3037205770691</v>
      </c>
      <c r="G53" s="42">
        <f t="shared" si="4"/>
        <v>-48329</v>
      </c>
      <c r="H53" s="42"/>
    </row>
    <row r="54" spans="1:8">
      <c r="A54" s="47" t="s">
        <v>71</v>
      </c>
      <c r="B54" s="48"/>
      <c r="C54" s="36">
        <f>SUM(C38,C53,C40,C41,C42,C43,C39,C45,C44)</f>
        <v>2876600</v>
      </c>
      <c r="D54" s="36">
        <f>SUM(D38+D39+D40+D41+D42+D53+D43+D44+D45)</f>
        <v>958866.66666666663</v>
      </c>
      <c r="E54" s="36">
        <f>SUM(E38+E39+E40+E41+E42+E53+E43+E44+E45)</f>
        <v>1080374</v>
      </c>
      <c r="F54" s="36">
        <f>E54/D54*100</f>
        <v>112.67197385802686</v>
      </c>
      <c r="G54" s="42">
        <f t="shared" si="4"/>
        <v>121507.33333333337</v>
      </c>
      <c r="H54" s="42"/>
    </row>
    <row r="56" spans="1:8" ht="12.75" customHeight="1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2" t="s">
        <v>1</v>
      </c>
      <c r="C4" s="72"/>
      <c r="D4" s="72"/>
      <c r="E4" s="72"/>
      <c r="F4" s="72"/>
      <c r="G4" s="72"/>
      <c r="H4" s="72"/>
    </row>
    <row r="5" spans="1:14">
      <c r="B5" s="72" t="s">
        <v>2</v>
      </c>
      <c r="C5" s="72"/>
      <c r="D5" s="72"/>
      <c r="E5" s="72"/>
      <c r="F5" s="72"/>
    </row>
    <row r="6" spans="1:14">
      <c r="C6" s="73" t="s">
        <v>78</v>
      </c>
      <c r="D6" s="73"/>
      <c r="E6" s="73"/>
      <c r="F6" s="73"/>
    </row>
    <row r="7" spans="1:14">
      <c r="A7" s="2"/>
      <c r="B7" s="2"/>
    </row>
    <row r="8" spans="1:14" ht="45.75" customHeight="1">
      <c r="A8" s="74" t="s">
        <v>4</v>
      </c>
      <c r="B8" s="75"/>
      <c r="C8" s="65" t="s">
        <v>5</v>
      </c>
      <c r="D8" s="4" t="s">
        <v>6</v>
      </c>
      <c r="E8" s="4" t="s">
        <v>79</v>
      </c>
      <c r="F8" s="4" t="s">
        <v>80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887650</v>
      </c>
      <c r="E9" s="9">
        <f>SUM(D9/12*5)</f>
        <v>369854.16666666663</v>
      </c>
      <c r="F9" s="9">
        <v>410173</v>
      </c>
      <c r="G9" s="10">
        <f>F9/E9*100</f>
        <v>110.90127865712837</v>
      </c>
      <c r="H9" s="11">
        <f t="shared" ref="H9:H35" si="0">E9-F9</f>
        <v>-40318.833333333372</v>
      </c>
    </row>
    <row r="10" spans="1:14">
      <c r="A10" s="68" t="s">
        <v>12</v>
      </c>
      <c r="B10" s="69"/>
      <c r="C10" s="8">
        <v>213</v>
      </c>
      <c r="D10" s="9">
        <v>267950</v>
      </c>
      <c r="E10" s="9">
        <f t="shared" ref="E10:E35" si="1">SUM(D10/12*5)</f>
        <v>111645.83333333334</v>
      </c>
      <c r="F10" s="9">
        <v>119387</v>
      </c>
      <c r="G10" s="10">
        <f>F10/E10*100</f>
        <v>106.93368165702555</v>
      </c>
      <c r="H10" s="11">
        <f t="shared" si="0"/>
        <v>-7741.166666666657</v>
      </c>
    </row>
    <row r="11" spans="1:14">
      <c r="A11" s="68" t="s">
        <v>13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46000</v>
      </c>
      <c r="E12" s="9">
        <f t="shared" si="1"/>
        <v>19166.666666666668</v>
      </c>
      <c r="F12" s="17">
        <v>13239</v>
      </c>
      <c r="G12" s="10">
        <f>F12/E12*100</f>
        <v>69.073043478260871</v>
      </c>
      <c r="H12" s="11">
        <f t="shared" si="0"/>
        <v>5927.6666666666679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541.66666666666663</v>
      </c>
      <c r="F13" s="9"/>
      <c r="G13" s="20"/>
      <c r="H13" s="11">
        <f t="shared" si="0"/>
        <v>541.66666666666663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1000</v>
      </c>
      <c r="F14" s="9"/>
      <c r="G14" s="20"/>
      <c r="H14" s="11">
        <f>E14-F14</f>
        <v>1000</v>
      </c>
    </row>
    <row r="15" spans="1:14">
      <c r="A15" s="68" t="s">
        <v>19</v>
      </c>
      <c r="B15" s="69"/>
      <c r="C15" s="19" t="s">
        <v>20</v>
      </c>
      <c r="D15" s="9">
        <v>45100</v>
      </c>
      <c r="E15" s="9">
        <f t="shared" si="1"/>
        <v>18791.666666666668</v>
      </c>
      <c r="F15" s="9">
        <v>29450</v>
      </c>
      <c r="G15" s="10">
        <f>F15/E15*100</f>
        <v>156.71840354767184</v>
      </c>
      <c r="H15" s="11">
        <f t="shared" si="0"/>
        <v>-10658.333333333332</v>
      </c>
    </row>
    <row r="16" spans="1:14">
      <c r="A16" s="68" t="s">
        <v>21</v>
      </c>
      <c r="B16" s="69"/>
      <c r="C16" s="19" t="s">
        <v>22</v>
      </c>
      <c r="D16" s="9">
        <v>62200</v>
      </c>
      <c r="E16" s="9">
        <f t="shared" si="1"/>
        <v>25916.666666666664</v>
      </c>
      <c r="F16" s="9">
        <v>37286</v>
      </c>
      <c r="G16" s="10">
        <f>F16/E16*100</f>
        <v>143.86881028938907</v>
      </c>
      <c r="H16" s="11">
        <f>E16-F16</f>
        <v>-11369.333333333336</v>
      </c>
    </row>
    <row r="17" spans="1:8">
      <c r="A17" s="14" t="s">
        <v>23</v>
      </c>
      <c r="B17" s="15"/>
      <c r="C17" s="19" t="s">
        <v>24</v>
      </c>
      <c r="D17" s="9">
        <v>16000</v>
      </c>
      <c r="E17" s="9">
        <f t="shared" si="1"/>
        <v>6666.6666666666661</v>
      </c>
      <c r="F17" s="9">
        <v>0</v>
      </c>
      <c r="G17" s="10">
        <f>F17/E17*100</f>
        <v>0</v>
      </c>
      <c r="H17" s="11">
        <f>E17-F17</f>
        <v>6666.6666666666661</v>
      </c>
    </row>
    <row r="18" spans="1:8">
      <c r="A18" s="21" t="s">
        <v>25</v>
      </c>
      <c r="B18" s="22"/>
      <c r="C18" s="23">
        <v>225</v>
      </c>
      <c r="D18" s="24">
        <v>104900</v>
      </c>
      <c r="E18" s="9">
        <f t="shared" si="1"/>
        <v>43708.333333333328</v>
      </c>
      <c r="F18" s="24">
        <v>22838</v>
      </c>
      <c r="G18" s="10">
        <f>F18/E18*100</f>
        <v>52.250905624404197</v>
      </c>
      <c r="H18" s="11">
        <f>E18-F18</f>
        <v>20870.333333333328</v>
      </c>
    </row>
    <row r="19" spans="1:8">
      <c r="A19" s="21" t="s">
        <v>26</v>
      </c>
      <c r="B19" s="22"/>
      <c r="C19" s="23">
        <v>226</v>
      </c>
      <c r="D19" s="24">
        <v>251300</v>
      </c>
      <c r="E19" s="9">
        <f t="shared" si="1"/>
        <v>104708.33333333334</v>
      </c>
      <c r="F19" s="24">
        <v>7624</v>
      </c>
      <c r="G19" s="10">
        <f>F19/E19*100</f>
        <v>7.2811778750497407</v>
      </c>
      <c r="H19" s="11">
        <f t="shared" si="0"/>
        <v>97084.333333333343</v>
      </c>
    </row>
    <row r="20" spans="1:8">
      <c r="A20" s="21" t="s">
        <v>27</v>
      </c>
      <c r="B20" s="22"/>
      <c r="C20" s="18">
        <v>227</v>
      </c>
      <c r="D20" s="9">
        <v>0</v>
      </c>
      <c r="E20" s="9">
        <f t="shared" si="1"/>
        <v>0</v>
      </c>
      <c r="F20" s="9"/>
      <c r="G20" s="10"/>
      <c r="H20" s="11">
        <f t="shared" si="0"/>
        <v>0</v>
      </c>
    </row>
    <row r="21" spans="1:8">
      <c r="A21" s="68" t="s">
        <v>28</v>
      </c>
      <c r="B21" s="69"/>
      <c r="C21" s="25">
        <v>312</v>
      </c>
      <c r="D21" s="9">
        <v>30000</v>
      </c>
      <c r="E21" s="9">
        <f t="shared" si="1"/>
        <v>12500</v>
      </c>
      <c r="F21" s="26"/>
      <c r="G21" s="10"/>
      <c r="H21" s="11">
        <f t="shared" si="0"/>
        <v>12500</v>
      </c>
    </row>
    <row r="22" spans="1:8" ht="12" customHeight="1">
      <c r="A22" s="76" t="s">
        <v>29</v>
      </c>
      <c r="B22" s="77"/>
      <c r="C22" s="25" t="s">
        <v>30</v>
      </c>
      <c r="D22" s="26">
        <v>107280</v>
      </c>
      <c r="E22" s="9">
        <f t="shared" si="1"/>
        <v>44700</v>
      </c>
      <c r="F22" s="26">
        <v>62820</v>
      </c>
      <c r="G22" s="10">
        <f>SUM(F22/E22*100)</f>
        <v>140.53691275167785</v>
      </c>
      <c r="H22" s="11">
        <f t="shared" si="0"/>
        <v>-18120</v>
      </c>
    </row>
    <row r="23" spans="1:8">
      <c r="A23" s="6" t="s">
        <v>31</v>
      </c>
      <c r="B23" s="7"/>
      <c r="C23" s="25">
        <v>346</v>
      </c>
      <c r="D23" s="26">
        <v>50220</v>
      </c>
      <c r="E23" s="9">
        <f t="shared" si="1"/>
        <v>20925</v>
      </c>
      <c r="F23" s="26"/>
      <c r="G23" s="10">
        <f>F23/E23*100</f>
        <v>0</v>
      </c>
      <c r="H23" s="11">
        <f t="shared" si="0"/>
        <v>20925</v>
      </c>
    </row>
    <row r="24" spans="1:8" ht="12" customHeight="1">
      <c r="A24" s="76" t="s">
        <v>32</v>
      </c>
      <c r="B24" s="77"/>
      <c r="C24" s="25">
        <v>291</v>
      </c>
      <c r="D24" s="26">
        <v>8500</v>
      </c>
      <c r="E24" s="9">
        <f t="shared" si="1"/>
        <v>3541.666666666667</v>
      </c>
      <c r="F24" s="26">
        <v>4708</v>
      </c>
      <c r="G24" s="10">
        <f>SUM(F24/E24*100)</f>
        <v>132.93176470588236</v>
      </c>
      <c r="H24" s="11">
        <f>E24-F24</f>
        <v>-1166.333333333333</v>
      </c>
    </row>
    <row r="25" spans="1:8">
      <c r="A25" s="21" t="s">
        <v>33</v>
      </c>
      <c r="B25" s="22"/>
      <c r="C25" s="27" t="s">
        <v>34</v>
      </c>
      <c r="D25" s="28">
        <v>3900</v>
      </c>
      <c r="E25" s="9">
        <f t="shared" si="1"/>
        <v>1625</v>
      </c>
      <c r="F25" s="28"/>
      <c r="G25" s="10"/>
      <c r="H25" s="11">
        <f>E25-F25</f>
        <v>1625</v>
      </c>
    </row>
    <row r="26" spans="1:8">
      <c r="A26" s="21" t="s">
        <v>35</v>
      </c>
      <c r="B26" s="22"/>
      <c r="C26" s="27" t="s">
        <v>36</v>
      </c>
      <c r="D26" s="28">
        <v>85900</v>
      </c>
      <c r="E26" s="9">
        <f t="shared" si="1"/>
        <v>35791.666666666664</v>
      </c>
      <c r="F26" s="28">
        <v>33512</v>
      </c>
      <c r="G26" s="10">
        <f>F26/E26*100</f>
        <v>93.630733410942966</v>
      </c>
      <c r="H26" s="11">
        <f t="shared" si="0"/>
        <v>2279.6666666666642</v>
      </c>
    </row>
    <row r="27" spans="1:8">
      <c r="A27" s="78" t="s">
        <v>37</v>
      </c>
      <c r="B27" s="79"/>
      <c r="C27" s="27" t="s">
        <v>38</v>
      </c>
      <c r="D27" s="28">
        <v>3000</v>
      </c>
      <c r="E27" s="9">
        <f t="shared" si="1"/>
        <v>1250</v>
      </c>
      <c r="F27" s="28">
        <v>2161</v>
      </c>
      <c r="G27" s="10">
        <v>0</v>
      </c>
      <c r="H27" s="11">
        <f t="shared" si="0"/>
        <v>-911</v>
      </c>
    </row>
    <row r="28" spans="1:8">
      <c r="A28" s="68" t="s">
        <v>39</v>
      </c>
      <c r="B28" s="69"/>
      <c r="C28" s="31" t="s">
        <v>40</v>
      </c>
      <c r="D28" s="9">
        <v>3000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8" t="s">
        <v>41</v>
      </c>
      <c r="B29" s="69"/>
      <c r="C29" s="31" t="s">
        <v>42</v>
      </c>
      <c r="D29" s="9">
        <v>270000</v>
      </c>
      <c r="E29" s="9">
        <f t="shared" si="1"/>
        <v>112500</v>
      </c>
      <c r="F29" s="9">
        <v>55000</v>
      </c>
      <c r="G29" s="10">
        <f>SUM(F29/E29*100)</f>
        <v>48.888888888888886</v>
      </c>
      <c r="H29" s="11">
        <f>E29-F29</f>
        <v>57500</v>
      </c>
    </row>
    <row r="30" spans="1:8">
      <c r="A30" s="68" t="s">
        <v>39</v>
      </c>
      <c r="B30" s="69"/>
      <c r="C30" s="31" t="s">
        <v>43</v>
      </c>
      <c r="D30" s="9">
        <v>0</v>
      </c>
      <c r="E30" s="9">
        <f t="shared" si="1"/>
        <v>0</v>
      </c>
      <c r="F30" s="9"/>
      <c r="G30" s="10"/>
      <c r="H30" s="11">
        <f>E30-F30</f>
        <v>0</v>
      </c>
    </row>
    <row r="31" spans="1:8">
      <c r="A31" s="68" t="s">
        <v>44</v>
      </c>
      <c r="B31" s="69"/>
      <c r="C31" s="31" t="s">
        <v>45</v>
      </c>
      <c r="D31" s="9">
        <v>575000</v>
      </c>
      <c r="E31" s="9">
        <f t="shared" si="1"/>
        <v>239583.33333333331</v>
      </c>
      <c r="F31" s="9">
        <v>87375</v>
      </c>
      <c r="G31" s="10">
        <f>SUM(F31/E31*100)</f>
        <v>36.469565217391306</v>
      </c>
      <c r="H31" s="11">
        <f t="shared" si="0"/>
        <v>152208.33333333331</v>
      </c>
    </row>
    <row r="32" spans="1:8">
      <c r="A32" s="68" t="s">
        <v>46</v>
      </c>
      <c r="B32" s="69"/>
      <c r="C32" s="31" t="s">
        <v>47</v>
      </c>
      <c r="D32" s="9">
        <v>58000</v>
      </c>
      <c r="E32" s="9">
        <f t="shared" si="1"/>
        <v>24166.666666666664</v>
      </c>
      <c r="F32" s="9"/>
      <c r="G32" s="10">
        <f>SUM(F32/E32*100)</f>
        <v>0</v>
      </c>
      <c r="H32" s="11">
        <f t="shared" si="0"/>
        <v>24166.666666666664</v>
      </c>
    </row>
    <row r="33" spans="1:8" ht="12.75" customHeight="1">
      <c r="A33" s="66" t="s">
        <v>48</v>
      </c>
      <c r="B33" s="67"/>
      <c r="C33" s="23"/>
      <c r="D33" s="28">
        <f>SUM(D9:D32)</f>
        <v>2879600</v>
      </c>
      <c r="E33" s="9">
        <f t="shared" si="1"/>
        <v>1199833.3333333333</v>
      </c>
      <c r="F33" s="28">
        <f>SUM(F9:F32)</f>
        <v>885573</v>
      </c>
      <c r="G33" s="10">
        <f>F33/E33*100</f>
        <v>73.808001111265455</v>
      </c>
      <c r="H33" s="11">
        <f t="shared" si="0"/>
        <v>314260.33333333326</v>
      </c>
    </row>
    <row r="34" spans="1:8">
      <c r="A34" s="63" t="s">
        <v>49</v>
      </c>
      <c r="B34" s="64"/>
      <c r="C34" s="8"/>
      <c r="D34" s="36">
        <v>727250</v>
      </c>
      <c r="E34" s="9">
        <f t="shared" si="1"/>
        <v>303020.83333333331</v>
      </c>
      <c r="F34" s="36">
        <v>323228</v>
      </c>
      <c r="G34" s="10">
        <f>F34/E34*100</f>
        <v>106.66857339291853</v>
      </c>
      <c r="H34" s="11">
        <f t="shared" si="0"/>
        <v>-20207.166666666686</v>
      </c>
    </row>
    <row r="35" spans="1:8">
      <c r="A35" s="70" t="s">
        <v>50</v>
      </c>
      <c r="B35" s="71"/>
      <c r="C35" s="37"/>
      <c r="D35" s="38">
        <v>1153550</v>
      </c>
      <c r="E35" s="9">
        <f t="shared" si="1"/>
        <v>480645.83333333337</v>
      </c>
      <c r="F35" s="38">
        <v>384298</v>
      </c>
      <c r="G35" s="10">
        <f>F35/E35*100</f>
        <v>79.954505656451815</v>
      </c>
      <c r="H35" s="39">
        <f t="shared" si="0"/>
        <v>96347.833333333372</v>
      </c>
    </row>
    <row r="37" spans="1:8" ht="27" customHeight="1">
      <c r="A37" s="74" t="s">
        <v>51</v>
      </c>
      <c r="B37" s="75"/>
      <c r="C37" s="4" t="s">
        <v>52</v>
      </c>
      <c r="D37" s="4" t="s">
        <v>53</v>
      </c>
      <c r="E37" s="4" t="s">
        <v>54</v>
      </c>
      <c r="F37" s="4" t="s">
        <v>9</v>
      </c>
      <c r="G37" s="4" t="s">
        <v>55</v>
      </c>
      <c r="H37" s="4"/>
    </row>
    <row r="38" spans="1:8" ht="12.75" customHeight="1">
      <c r="A38" s="40" t="s">
        <v>56</v>
      </c>
      <c r="B38" s="41"/>
      <c r="C38" s="28">
        <v>1502200</v>
      </c>
      <c r="D38" s="36">
        <f>SUM(C38/12*5)</f>
        <v>625916.66666666663</v>
      </c>
      <c r="E38" s="28">
        <v>625917</v>
      </c>
      <c r="F38" s="28">
        <f t="shared" ref="F38:F43" si="2">SUM(E38/D38*100)</f>
        <v>100.00005325522568</v>
      </c>
      <c r="G38" s="42">
        <f>E38-D38</f>
        <v>0.33333333337213844</v>
      </c>
      <c r="H38" s="43"/>
    </row>
    <row r="39" spans="1:8" ht="12.75" customHeight="1">
      <c r="A39" s="70" t="s">
        <v>57</v>
      </c>
      <c r="B39" s="71"/>
      <c r="C39" s="28">
        <v>0</v>
      </c>
      <c r="D39" s="36">
        <f t="shared" ref="D39:D52" si="3">SUM(C39/12*5)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0" t="s">
        <v>58</v>
      </c>
      <c r="B40" s="71"/>
      <c r="C40" s="28">
        <v>85900</v>
      </c>
      <c r="D40" s="36">
        <f t="shared" si="3"/>
        <v>35791.666666666664</v>
      </c>
      <c r="E40" s="28">
        <v>42950</v>
      </c>
      <c r="F40" s="28">
        <f t="shared" si="2"/>
        <v>120.00000000000001</v>
      </c>
      <c r="G40" s="42">
        <f t="shared" ref="G40:G54" si="4">SUM(E40-D40)</f>
        <v>7158.3333333333358</v>
      </c>
      <c r="H40" s="43"/>
    </row>
    <row r="41" spans="1:8" ht="12.75" customHeight="1">
      <c r="A41" s="70" t="s">
        <v>59</v>
      </c>
      <c r="B41" s="71"/>
      <c r="C41" s="28">
        <v>270000</v>
      </c>
      <c r="D41" s="36">
        <f t="shared" si="3"/>
        <v>112500</v>
      </c>
      <c r="E41" s="28">
        <v>79920</v>
      </c>
      <c r="F41" s="28">
        <f t="shared" si="2"/>
        <v>71.040000000000006</v>
      </c>
      <c r="G41" s="42">
        <f>SUM(E41-D41)</f>
        <v>-32580</v>
      </c>
      <c r="H41" s="43"/>
    </row>
    <row r="42" spans="1:8" ht="12.75" customHeight="1">
      <c r="A42" s="70" t="s">
        <v>60</v>
      </c>
      <c r="B42" s="71"/>
      <c r="C42" s="28">
        <v>500000</v>
      </c>
      <c r="D42" s="36">
        <f t="shared" si="3"/>
        <v>208333.33333333331</v>
      </c>
      <c r="E42" s="28">
        <v>250000</v>
      </c>
      <c r="F42" s="28">
        <f t="shared" si="2"/>
        <v>120.00000000000001</v>
      </c>
      <c r="G42" s="42">
        <f t="shared" si="4"/>
        <v>41666.666666666686</v>
      </c>
      <c r="H42" s="43"/>
    </row>
    <row r="43" spans="1:8" ht="12.75" customHeight="1">
      <c r="A43" s="70" t="s">
        <v>61</v>
      </c>
      <c r="B43" s="71"/>
      <c r="C43" s="28">
        <v>123400</v>
      </c>
      <c r="D43" s="36">
        <f t="shared" si="3"/>
        <v>51416.666666666672</v>
      </c>
      <c r="E43" s="28">
        <v>123400</v>
      </c>
      <c r="F43" s="28">
        <f t="shared" si="2"/>
        <v>240</v>
      </c>
      <c r="G43" s="42">
        <f>SUM(E43-D43)</f>
        <v>71983.333333333328</v>
      </c>
      <c r="H43" s="43"/>
    </row>
    <row r="44" spans="1:8" ht="12.75" customHeight="1">
      <c r="A44" s="70" t="s">
        <v>62</v>
      </c>
      <c r="B44" s="71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0"/>
      <c r="B45" s="71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63" t="s">
        <v>63</v>
      </c>
      <c r="B46" s="44"/>
      <c r="C46" s="36">
        <v>24800</v>
      </c>
      <c r="D46" s="36">
        <f t="shared" si="3"/>
        <v>10333.333333333332</v>
      </c>
      <c r="E46" s="36">
        <v>7581</v>
      </c>
      <c r="F46" s="28">
        <f>E46/D46*100</f>
        <v>73.364516129032268</v>
      </c>
      <c r="G46" s="42">
        <f t="shared" si="4"/>
        <v>-2752.3333333333321</v>
      </c>
      <c r="H46" s="42"/>
    </row>
    <row r="47" spans="1:8" ht="12.75" customHeight="1">
      <c r="A47" s="45" t="s">
        <v>64</v>
      </c>
      <c r="B47" s="45"/>
      <c r="C47" s="36">
        <v>20000</v>
      </c>
      <c r="D47" s="36">
        <f t="shared" si="3"/>
        <v>8333.3333333333339</v>
      </c>
      <c r="E47" s="36">
        <v>60430</v>
      </c>
      <c r="F47" s="28"/>
      <c r="G47" s="42">
        <f t="shared" si="4"/>
        <v>52096.666666666664</v>
      </c>
      <c r="H47" s="42"/>
    </row>
    <row r="48" spans="1:8" ht="12.75" customHeight="1">
      <c r="A48" s="70" t="s">
        <v>65</v>
      </c>
      <c r="B48" s="71"/>
      <c r="C48" s="36">
        <v>11500</v>
      </c>
      <c r="D48" s="36">
        <f t="shared" si="3"/>
        <v>4791.666666666667</v>
      </c>
      <c r="E48" s="36">
        <v>48</v>
      </c>
      <c r="F48" s="28">
        <f>E48/D48*100</f>
        <v>1.0017391304347825</v>
      </c>
      <c r="G48" s="42">
        <f t="shared" si="4"/>
        <v>-4743.666666666667</v>
      </c>
      <c r="H48" s="42"/>
    </row>
    <row r="49" spans="1:8">
      <c r="A49" s="70" t="s">
        <v>66</v>
      </c>
      <c r="B49" s="71"/>
      <c r="C49" s="36">
        <v>21100</v>
      </c>
      <c r="D49" s="36">
        <f t="shared" si="3"/>
        <v>8791.6666666666661</v>
      </c>
      <c r="E49" s="36">
        <v>10068</v>
      </c>
      <c r="F49" s="28">
        <f>SUM(E49/D49*100)</f>
        <v>114.5175355450237</v>
      </c>
      <c r="G49" s="42">
        <f t="shared" si="4"/>
        <v>1276.3333333333339</v>
      </c>
      <c r="H49" s="42"/>
    </row>
    <row r="50" spans="1:8" ht="12.75" customHeight="1">
      <c r="A50" s="70" t="s">
        <v>67</v>
      </c>
      <c r="B50" s="71"/>
      <c r="C50" s="36">
        <v>311800</v>
      </c>
      <c r="D50" s="36">
        <f t="shared" si="3"/>
        <v>129916.66666666666</v>
      </c>
      <c r="E50" s="36">
        <v>1979</v>
      </c>
      <c r="F50" s="28">
        <f>SUM(E50/D50*100)</f>
        <v>1.5232841565105837</v>
      </c>
      <c r="G50" s="42">
        <f t="shared" si="4"/>
        <v>-127937.66666666666</v>
      </c>
      <c r="H50" s="42"/>
    </row>
    <row r="51" spans="1:8" ht="12.75" customHeight="1">
      <c r="A51" s="70" t="s">
        <v>68</v>
      </c>
      <c r="B51" s="71"/>
      <c r="C51" s="36">
        <v>3500</v>
      </c>
      <c r="D51" s="36">
        <f t="shared" si="3"/>
        <v>1458.3333333333335</v>
      </c>
      <c r="E51" s="36">
        <v>4700</v>
      </c>
      <c r="F51" s="28"/>
      <c r="G51" s="42">
        <f t="shared" si="4"/>
        <v>3241.6666666666665</v>
      </c>
      <c r="H51" s="42"/>
    </row>
    <row r="52" spans="1:8" ht="12.75" customHeight="1">
      <c r="A52" s="70" t="s">
        <v>69</v>
      </c>
      <c r="B52" s="71"/>
      <c r="C52" s="36">
        <v>2400</v>
      </c>
      <c r="D52" s="36">
        <f t="shared" si="3"/>
        <v>1000</v>
      </c>
      <c r="E52" s="36">
        <v>0</v>
      </c>
      <c r="F52" s="36"/>
      <c r="G52" s="42">
        <f t="shared" si="4"/>
        <v>-1000</v>
      </c>
      <c r="H52" s="42"/>
    </row>
    <row r="53" spans="1:8">
      <c r="A53" s="70" t="s">
        <v>70</v>
      </c>
      <c r="B53" s="71"/>
      <c r="C53" s="36">
        <f>SUM(C46:C52)</f>
        <v>395100</v>
      </c>
      <c r="D53" s="36">
        <f>SUM(D46:D52)</f>
        <v>164625</v>
      </c>
      <c r="E53" s="36">
        <f>SUM(E46:E52)</f>
        <v>84806</v>
      </c>
      <c r="F53" s="46">
        <f>SUM(E53/D53*100)</f>
        <v>51.514654517843582</v>
      </c>
      <c r="G53" s="42">
        <f t="shared" si="4"/>
        <v>-79819</v>
      </c>
      <c r="H53" s="42"/>
    </row>
    <row r="54" spans="1:8">
      <c r="A54" s="47" t="s">
        <v>71</v>
      </c>
      <c r="B54" s="48"/>
      <c r="C54" s="36">
        <f>SUM(C38,C53,C40,C41,C42,C43,C39,C45,C44)</f>
        <v>2876600</v>
      </c>
      <c r="D54" s="36">
        <f>SUM(D38+D39+D40+D41+D42+D53+D43+D44+D45)</f>
        <v>1198583.3333333333</v>
      </c>
      <c r="E54" s="36">
        <f>SUM(E38+E39+E40+E41+E42+E53+E43+E44+E45)</f>
        <v>1206993</v>
      </c>
      <c r="F54" s="36">
        <f>E54/D54*100</f>
        <v>100.70163387332268</v>
      </c>
      <c r="G54" s="42">
        <f t="shared" si="4"/>
        <v>8409.6666666667443</v>
      </c>
      <c r="H54" s="42"/>
    </row>
    <row r="56" spans="1:8" ht="12.75" customHeight="1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Мих</vt:lpstr>
      <vt:lpstr>Мих (2)</vt:lpstr>
      <vt:lpstr>Мих (3)</vt:lpstr>
      <vt:lpstr>Мих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2019-03-07T05:36:06Z</cp:lastPrinted>
  <dcterms:created xsi:type="dcterms:W3CDTF">2019-03-07T05:25:42Z</dcterms:created>
  <dcterms:modified xsi:type="dcterms:W3CDTF">2019-06-06T04:12:00Z</dcterms:modified>
</cp:coreProperties>
</file>